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<sst xmlns="http://schemas.openxmlformats.org/spreadsheetml/2006/main" count="131" uniqueCount="97">
  <si>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</si>
  <si>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</si>
  <si>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</si>
  <si>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</si>
  <si>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</si>
  <si>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</si>
  <si>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</si>
  <si>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</si>
  <si>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</si>
  <si>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</si>
  <si>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</si>
  <si>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</si>
  <si>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</si>
  <si>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</si>
  <si>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</si>
  <si>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</si>
  <si>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</si>
  <si>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</si>
  <si>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</si>
  <si>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</si>
  <si>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</si>
  <si>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</si>
  <si>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</si>
  <si>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</si>
  <si>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</si>
  <si>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</si>
  <si>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</si>
  <si>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</si>
  <si>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</si>
  <si>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</si>
  <si>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</si>
  <si>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</si>
  <si>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</si>
  <si>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</si>
  <si>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</si>
  <si>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</si>
  <si>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</si>
  <si>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</si>
  <si>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</si>
  <si>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</si>
  <si>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</si>
  <si>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</si>
  <si>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</si>
  <si>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</si>
  <si>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</si>
  <si>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</si>
  <si>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</si>
  <si>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</si>
  <si>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</si>
  <si>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</si>
  <si>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</si>
  <si>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</si>
  <si>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</si>
  <si>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</si>
  <si>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</si>
  <si>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</si>
  <si>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</si>
  <si>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</si>
  <si>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</si>
  <si>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</si>
  <si>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Naknade troškova osobama izvan radnog odnosa</t>
  </si>
  <si>
    <t xml:space="preserve">OSNOVNA ŠKOLA OKUČANI </t>
  </si>
  <si>
    <t xml:space="preserve">Plaće za redovan rad </t>
  </si>
  <si>
    <t>Doprinosi za obvezno zdrav.osiguranje</t>
  </si>
  <si>
    <t>Doprinosi za obvezno osig.u slučaju nezaposlenosti</t>
  </si>
  <si>
    <t xml:space="preserve">Naknade za prijevoz .za rad na terenu i odvojeni život </t>
  </si>
  <si>
    <t xml:space="preserve">Službena putovanja </t>
  </si>
  <si>
    <t>Stručno usavršavanje zaposlenika</t>
  </si>
  <si>
    <t>Ostale naknade troškova zaposlenima</t>
  </si>
  <si>
    <t>Uredski mat.i ostali materijalni rashodi</t>
  </si>
  <si>
    <t>Materijal i sirovine</t>
  </si>
  <si>
    <t>Energija</t>
  </si>
  <si>
    <t>Materijal i dijelovi za tekuće i invest.održavanje</t>
  </si>
  <si>
    <t>Sitni inventar i auto gume</t>
  </si>
  <si>
    <t>Službena u radna odjeća</t>
  </si>
  <si>
    <t>Usluge telefona ,pošte i prijevoza</t>
  </si>
  <si>
    <t>Usluge tekućeg i invest.održavanja</t>
  </si>
  <si>
    <t>Usluge promidžbe i informiranja</t>
  </si>
  <si>
    <t>Komunalne usluge</t>
  </si>
  <si>
    <t>Zakupnine i najamnine</t>
  </si>
  <si>
    <t xml:space="preserve">Zdravstvene i veterinarske usluge </t>
  </si>
  <si>
    <t>Intelektualne i osobne usluge</t>
  </si>
  <si>
    <t>Računalne usluge</t>
  </si>
  <si>
    <t xml:space="preserve">Ostale usluge </t>
  </si>
  <si>
    <t xml:space="preserve">Premije osiguranja </t>
  </si>
  <si>
    <t xml:space="preserve">Reprezentacija </t>
  </si>
  <si>
    <t>Članarine i norme</t>
  </si>
  <si>
    <t>Pristojbe i naknade</t>
  </si>
  <si>
    <t xml:space="preserve">Ostali nespomenuti rashodi poslovanja </t>
  </si>
  <si>
    <t>Bankarske usluge i usluge platnog prometa</t>
  </si>
  <si>
    <t xml:space="preserve">Zatezne kamate </t>
  </si>
  <si>
    <t>Uredska oprema i namještaj</t>
  </si>
  <si>
    <t>Komunikacijska oprema</t>
  </si>
  <si>
    <t xml:space="preserve">Uređaji,strojevi , i oprema za ostale namjene </t>
  </si>
  <si>
    <r>
      <t>PRIJEDLOG FINANCIJSKOG PLANA OSNOVNA ŠKOLA OKUČANI</t>
    </r>
    <r>
      <rPr>
        <b/>
        <sz val="14"/>
        <color indexed="8"/>
        <rFont val="Arial"/>
        <family val="2"/>
      </rPr>
      <t xml:space="preserve"> ZA 2017. I                                                                                                                                                PROJEKCIJA PLANA ZA  2018. I 2019. GODINU</t>
    </r>
  </si>
  <si>
    <t>MANJAK IZ PRETHODNE GODINE</t>
  </si>
  <si>
    <t>67-pomoći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</si>
</sst>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71" fontId="27" fillId="0" borderId="0" xfId="102" applyFont="1" applyFill="1" applyBorder="1" applyAlignment="1" applyProtection="1">
      <alignment/>
      <protection/>
    </xf>
    <xf numFmtId="171" fontId="25" fillId="0" borderId="0" xfId="102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171" fontId="27" fillId="0" borderId="25" xfId="102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171" fontId="25" fillId="0" borderId="25" xfId="102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43" fontId="25" fillId="0" borderId="0" xfId="0" applyNumberFormat="1" applyFont="1" applyFill="1" applyBorder="1" applyAlignment="1" applyProtection="1">
      <alignment/>
      <protection/>
    </xf>
    <xf numFmtId="171" fontId="27" fillId="0" borderId="0" xfId="0" applyNumberFormat="1" applyFont="1" applyFill="1" applyBorder="1" applyAlignment="1" applyProtection="1">
      <alignment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71" fontId="25" fillId="0" borderId="25" xfId="0" applyNumberFormat="1" applyFont="1" applyFill="1" applyBorder="1" applyAlignment="1" applyProtection="1">
      <alignment/>
      <protection/>
    </xf>
    <xf numFmtId="171" fontId="27" fillId="0" borderId="25" xfId="0" applyNumberFormat="1" applyFont="1" applyFill="1" applyBorder="1" applyAlignment="1" applyProtection="1">
      <alignment/>
      <protection/>
    </xf>
    <xf numFmtId="4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Alignment="1">
      <alignment/>
    </xf>
    <xf numFmtId="171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36" t="s">
        <v>94</v>
      </c>
      <c r="B1" s="136"/>
      <c r="C1" s="136"/>
      <c r="D1" s="136"/>
      <c r="E1" s="136"/>
      <c r="F1" s="136"/>
      <c r="G1" s="136"/>
      <c r="H1" s="136"/>
    </row>
    <row r="2" spans="1:8" s="74" customFormat="1" ht="26.25" customHeight="1">
      <c r="A2" s="136" t="s">
        <v>39</v>
      </c>
      <c r="B2" s="136"/>
      <c r="C2" s="136"/>
      <c r="D2" s="136"/>
      <c r="E2" s="136"/>
      <c r="F2" s="136"/>
      <c r="G2" s="137"/>
      <c r="H2" s="137"/>
    </row>
    <row r="3" spans="1:8" ht="25.5" customHeight="1">
      <c r="A3" s="136"/>
      <c r="B3" s="136"/>
      <c r="C3" s="136"/>
      <c r="D3" s="136"/>
      <c r="E3" s="136"/>
      <c r="F3" s="136"/>
      <c r="G3" s="136"/>
      <c r="H3" s="138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53</v>
      </c>
      <c r="G5" s="81" t="s">
        <v>54</v>
      </c>
      <c r="H5" s="82" t="s">
        <v>55</v>
      </c>
      <c r="I5" s="83"/>
    </row>
    <row r="6" spans="1:9" ht="27.75" customHeight="1">
      <c r="A6" s="134" t="s">
        <v>41</v>
      </c>
      <c r="B6" s="133"/>
      <c r="C6" s="133"/>
      <c r="D6" s="133"/>
      <c r="E6" s="135"/>
      <c r="F6" s="86">
        <f>+F7+F8</f>
        <v>886137</v>
      </c>
      <c r="G6" s="86">
        <f>+G7+G8</f>
        <v>886137</v>
      </c>
      <c r="H6" s="86">
        <f>+H7+H8</f>
        <v>886137</v>
      </c>
      <c r="I6" s="104"/>
    </row>
    <row r="7" spans="1:8" ht="22.5" customHeight="1">
      <c r="A7" s="134" t="s">
        <v>0</v>
      </c>
      <c r="B7" s="133"/>
      <c r="C7" s="133"/>
      <c r="D7" s="133"/>
      <c r="E7" s="135"/>
      <c r="F7" s="85">
        <f>528257+13200+146680+175000+20000</f>
        <v>883137</v>
      </c>
      <c r="G7" s="85">
        <v>883137</v>
      </c>
      <c r="H7" s="85">
        <v>883137</v>
      </c>
    </row>
    <row r="8" spans="1:8" ht="22.5" customHeight="1">
      <c r="A8" s="139" t="s">
        <v>46</v>
      </c>
      <c r="B8" s="135"/>
      <c r="C8" s="135"/>
      <c r="D8" s="135"/>
      <c r="E8" s="135"/>
      <c r="F8" s="85">
        <v>3000</v>
      </c>
      <c r="G8" s="85">
        <v>3000</v>
      </c>
      <c r="H8" s="85">
        <v>3000</v>
      </c>
    </row>
    <row r="9" spans="1:8" ht="22.5" customHeight="1">
      <c r="A9" s="105" t="s">
        <v>42</v>
      </c>
      <c r="B9" s="84"/>
      <c r="C9" s="84"/>
      <c r="D9" s="84"/>
      <c r="E9" s="84"/>
      <c r="F9" s="85">
        <f>+F10+F11</f>
        <v>886136.6</v>
      </c>
      <c r="G9" s="85">
        <f>+G10+G11</f>
        <v>886137</v>
      </c>
      <c r="H9" s="85">
        <f>+H10+H11</f>
        <v>886137</v>
      </c>
    </row>
    <row r="10" spans="1:8" ht="22.5" customHeight="1">
      <c r="A10" s="132" t="s">
        <v>1</v>
      </c>
      <c r="B10" s="133"/>
      <c r="C10" s="133"/>
      <c r="D10" s="133"/>
      <c r="E10" s="140"/>
      <c r="F10" s="86">
        <f>828636.6+54500</f>
        <v>883136.6</v>
      </c>
      <c r="G10" s="86">
        <v>883137</v>
      </c>
      <c r="H10" s="86">
        <v>883137</v>
      </c>
    </row>
    <row r="11" spans="1:8" ht="22.5" customHeight="1">
      <c r="A11" s="139" t="s">
        <v>2</v>
      </c>
      <c r="B11" s="135"/>
      <c r="C11" s="135"/>
      <c r="D11" s="135"/>
      <c r="E11" s="135"/>
      <c r="F11" s="86">
        <v>3000</v>
      </c>
      <c r="G11" s="86">
        <v>3000</v>
      </c>
      <c r="H11" s="86">
        <v>3000</v>
      </c>
    </row>
    <row r="12" spans="1:8" ht="22.5" customHeight="1">
      <c r="A12" s="132" t="s">
        <v>3</v>
      </c>
      <c r="B12" s="133"/>
      <c r="C12" s="133"/>
      <c r="D12" s="133"/>
      <c r="E12" s="133"/>
      <c r="F12" s="86">
        <f>+F6-F9</f>
        <v>0.40000000002328306</v>
      </c>
      <c r="G12" s="86">
        <f>+G6-G9</f>
        <v>0</v>
      </c>
      <c r="H12" s="86">
        <f>+H6-H9</f>
        <v>0</v>
      </c>
    </row>
    <row r="13" spans="1:8" ht="25.5" customHeight="1">
      <c r="A13" s="136"/>
      <c r="B13" s="141"/>
      <c r="C13" s="141"/>
      <c r="D13" s="141"/>
      <c r="E13" s="141"/>
      <c r="F13" s="138"/>
      <c r="G13" s="138"/>
      <c r="H13" s="138"/>
    </row>
    <row r="14" spans="1:8" ht="27.75" customHeight="1">
      <c r="A14" s="77"/>
      <c r="B14" s="78"/>
      <c r="C14" s="78"/>
      <c r="D14" s="79"/>
      <c r="E14" s="80"/>
      <c r="F14" s="81" t="s">
        <v>53</v>
      </c>
      <c r="G14" s="81" t="s">
        <v>54</v>
      </c>
      <c r="H14" s="82" t="s">
        <v>55</v>
      </c>
    </row>
    <row r="15" spans="1:8" ht="22.5" customHeight="1">
      <c r="A15" s="142" t="s">
        <v>95</v>
      </c>
      <c r="B15" s="143"/>
      <c r="C15" s="143"/>
      <c r="D15" s="143"/>
      <c r="E15" s="144"/>
      <c r="F15" s="88"/>
      <c r="G15" s="88">
        <v>0</v>
      </c>
      <c r="H15" s="86">
        <v>0</v>
      </c>
    </row>
    <row r="16" spans="1:8" s="69" customFormat="1" ht="25.5" customHeight="1">
      <c r="A16" s="145"/>
      <c r="B16" s="141"/>
      <c r="C16" s="141"/>
      <c r="D16" s="141"/>
      <c r="E16" s="141"/>
      <c r="F16" s="138"/>
      <c r="G16" s="138"/>
      <c r="H16" s="138"/>
    </row>
    <row r="17" spans="1:8" s="69" customFormat="1" ht="27.75" customHeight="1">
      <c r="A17" s="77"/>
      <c r="B17" s="78"/>
      <c r="C17" s="78"/>
      <c r="D17" s="79"/>
      <c r="E17" s="80"/>
      <c r="F17" s="81" t="s">
        <v>53</v>
      </c>
      <c r="G17" s="81" t="s">
        <v>54</v>
      </c>
      <c r="H17" s="82" t="s">
        <v>55</v>
      </c>
    </row>
    <row r="18" spans="1:8" s="69" customFormat="1" ht="22.5" customHeight="1">
      <c r="A18" s="134" t="s">
        <v>4</v>
      </c>
      <c r="B18" s="133"/>
      <c r="C18" s="133"/>
      <c r="D18" s="133"/>
      <c r="E18" s="133"/>
      <c r="F18" s="85"/>
      <c r="G18" s="85"/>
      <c r="H18" s="85"/>
    </row>
    <row r="19" spans="1:8" s="69" customFormat="1" ht="22.5" customHeight="1">
      <c r="A19" s="134" t="s">
        <v>5</v>
      </c>
      <c r="B19" s="133"/>
      <c r="C19" s="133"/>
      <c r="D19" s="133"/>
      <c r="E19" s="133"/>
      <c r="F19" s="85"/>
      <c r="G19" s="85"/>
      <c r="H19" s="85"/>
    </row>
    <row r="20" spans="1:8" s="69" customFormat="1" ht="22.5" customHeight="1">
      <c r="A20" s="132" t="s">
        <v>6</v>
      </c>
      <c r="B20" s="133"/>
      <c r="C20" s="133"/>
      <c r="D20" s="133"/>
      <c r="E20" s="133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32" t="s">
        <v>7</v>
      </c>
      <c r="B22" s="133"/>
      <c r="C22" s="133"/>
      <c r="D22" s="133"/>
      <c r="E22" s="133"/>
      <c r="F22" s="85">
        <f>SUM(F12,F15,F20)</f>
        <v>0.40000000002328306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22">
      <selection activeCell="F37" sqref="F37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6" t="s">
        <v>8</v>
      </c>
      <c r="B1" s="136"/>
      <c r="C1" s="136"/>
      <c r="D1" s="136"/>
      <c r="E1" s="136"/>
      <c r="F1" s="136"/>
      <c r="G1" s="136"/>
      <c r="H1" s="136"/>
    </row>
    <row r="2" spans="1:8" s="1" customFormat="1" ht="13.5" thickBot="1">
      <c r="A2" s="17"/>
      <c r="H2" s="18" t="s">
        <v>9</v>
      </c>
    </row>
    <row r="3" spans="1:8" s="1" customFormat="1" ht="26.25" thickBot="1">
      <c r="A3" s="100" t="s">
        <v>10</v>
      </c>
      <c r="B3" s="149" t="s">
        <v>48</v>
      </c>
      <c r="C3" s="150"/>
      <c r="D3" s="150"/>
      <c r="E3" s="150"/>
      <c r="F3" s="150"/>
      <c r="G3" s="150"/>
      <c r="H3" s="151"/>
    </row>
    <row r="4" spans="1:8" s="1" customFormat="1" ht="90" thickBot="1">
      <c r="A4" s="101" t="s">
        <v>11</v>
      </c>
      <c r="B4" s="19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47</v>
      </c>
      <c r="H4" s="21" t="s">
        <v>18</v>
      </c>
    </row>
    <row r="5" spans="1:8" s="1" customFormat="1" ht="12.75">
      <c r="A5" s="3"/>
      <c r="B5" s="4"/>
      <c r="C5" s="5"/>
      <c r="D5" s="6"/>
      <c r="E5" s="7"/>
      <c r="F5" s="7"/>
      <c r="G5" s="8"/>
      <c r="H5" s="9"/>
    </row>
    <row r="6" spans="1:8" s="1" customFormat="1" ht="12.75">
      <c r="A6" s="22">
        <v>63</v>
      </c>
      <c r="B6" s="121"/>
      <c r="C6" s="24"/>
      <c r="D6" s="122"/>
      <c r="E6" s="123">
        <f>+'PLAN RASHODA I IZDATAKA'!G8+'PLAN RASHODA I IZDATAKA'!G66</f>
        <v>175000</v>
      </c>
      <c r="F6" s="123"/>
      <c r="G6" s="124"/>
      <c r="H6" s="125"/>
    </row>
    <row r="7" spans="1:8" s="1" customFormat="1" ht="12.75">
      <c r="A7" s="22">
        <v>65</v>
      </c>
      <c r="B7" s="121"/>
      <c r="C7" s="24"/>
      <c r="D7" s="122">
        <f>+'PLAN RASHODA I IZDATAKA'!F8</f>
        <v>146680</v>
      </c>
      <c r="E7" s="123"/>
      <c r="F7" s="123"/>
      <c r="G7" s="124">
        <f>+'PLAN RASHODA I IZDATAKA'!I8+'PLAN RASHODA I IZDATAKA'!I66</f>
        <v>3000</v>
      </c>
      <c r="H7" s="125"/>
    </row>
    <row r="8" spans="1:8" s="1" customFormat="1" ht="12.75">
      <c r="A8" s="22">
        <v>661</v>
      </c>
      <c r="B8" s="23"/>
      <c r="C8" s="24">
        <f>+'PLAN RASHODA I IZDATAKA'!E8+'PLAN RASHODA I IZDATAKA'!E66</f>
        <v>13200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f>+'PLAN RASHODA I IZDATAKA'!H8+'PLAN RASHODA I IZDATAKA'!H66</f>
        <v>20000</v>
      </c>
      <c r="G9" s="25"/>
      <c r="H9" s="26"/>
    </row>
    <row r="10" spans="1:8" s="1" customFormat="1" ht="12.75">
      <c r="A10" s="22">
        <v>67</v>
      </c>
      <c r="B10" s="23">
        <v>466400</v>
      </c>
      <c r="C10" s="24"/>
      <c r="D10" s="24"/>
      <c r="E10" s="24"/>
      <c r="F10" s="24"/>
      <c r="G10" s="25"/>
      <c r="H10" s="26"/>
    </row>
    <row r="11" spans="1:8" s="1" customFormat="1" ht="12.75">
      <c r="A11" s="27" t="s">
        <v>96</v>
      </c>
      <c r="B11" s="23">
        <v>30084.6</v>
      </c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>
        <v>31772</v>
      </c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19</v>
      </c>
      <c r="B14" s="35">
        <f>+B10+B11+B12</f>
        <v>528256.6</v>
      </c>
      <c r="C14" s="35">
        <f aca="true" t="shared" si="0" ref="C14:H14">SUM(C6:C13)</f>
        <v>13200</v>
      </c>
      <c r="D14" s="35">
        <f t="shared" si="0"/>
        <v>146680</v>
      </c>
      <c r="E14" s="35">
        <f t="shared" si="0"/>
        <v>175000</v>
      </c>
      <c r="F14" s="35">
        <f t="shared" si="0"/>
        <v>20000</v>
      </c>
      <c r="G14" s="35">
        <f t="shared" si="0"/>
        <v>3000</v>
      </c>
      <c r="H14" s="36">
        <f t="shared" si="0"/>
        <v>0</v>
      </c>
    </row>
    <row r="15" spans="1:10" s="1" customFormat="1" ht="28.5" customHeight="1" thickBot="1">
      <c r="A15" s="34" t="s">
        <v>50</v>
      </c>
      <c r="B15" s="146">
        <f>B14+C14+D14+E14+F14+G14+H14</f>
        <v>886136.6</v>
      </c>
      <c r="C15" s="147"/>
      <c r="D15" s="147"/>
      <c r="E15" s="147"/>
      <c r="F15" s="147"/>
      <c r="G15" s="147"/>
      <c r="H15" s="148"/>
      <c r="J15" s="130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2" t="s">
        <v>10</v>
      </c>
      <c r="B17" s="149" t="s">
        <v>49</v>
      </c>
      <c r="C17" s="150"/>
      <c r="D17" s="150"/>
      <c r="E17" s="150"/>
      <c r="F17" s="150"/>
      <c r="G17" s="150"/>
      <c r="H17" s="151"/>
    </row>
    <row r="18" spans="1:8" ht="90" thickBot="1">
      <c r="A18" s="103" t="s">
        <v>11</v>
      </c>
      <c r="B18" s="19" t="s">
        <v>12</v>
      </c>
      <c r="C18" s="20" t="s">
        <v>13</v>
      </c>
      <c r="D18" s="20" t="s">
        <v>14</v>
      </c>
      <c r="E18" s="20" t="s">
        <v>15</v>
      </c>
      <c r="F18" s="20" t="s">
        <v>16</v>
      </c>
      <c r="G18" s="20" t="s">
        <v>47</v>
      </c>
      <c r="H18" s="21" t="s">
        <v>18</v>
      </c>
    </row>
    <row r="19" spans="1:8" ht="12.75">
      <c r="A19" s="22"/>
      <c r="B19" s="121"/>
      <c r="C19" s="24"/>
      <c r="D19" s="122"/>
      <c r="E19" s="123"/>
      <c r="F19" s="123"/>
      <c r="G19" s="124"/>
      <c r="H19" s="125"/>
    </row>
    <row r="20" spans="1:8" ht="12.75">
      <c r="A20" s="22">
        <v>63</v>
      </c>
      <c r="B20" s="121"/>
      <c r="C20" s="24"/>
      <c r="D20" s="122"/>
      <c r="E20" s="123">
        <v>175000</v>
      </c>
      <c r="F20" s="123"/>
      <c r="G20" s="124"/>
      <c r="H20" s="125"/>
    </row>
    <row r="21" spans="1:8" ht="12.75">
      <c r="A21" s="22">
        <v>65</v>
      </c>
      <c r="B21" s="121"/>
      <c r="C21" s="24"/>
      <c r="D21" s="122">
        <v>146680</v>
      </c>
      <c r="E21" s="123"/>
      <c r="F21" s="123"/>
      <c r="G21" s="124">
        <v>3000</v>
      </c>
      <c r="H21" s="26"/>
    </row>
    <row r="22" spans="1:8" ht="12.75">
      <c r="A22" s="22">
        <v>661</v>
      </c>
      <c r="B22" s="23"/>
      <c r="C22" s="24">
        <v>13200</v>
      </c>
      <c r="D22" s="24"/>
      <c r="E22" s="24"/>
      <c r="F22" s="24"/>
      <c r="G22" s="25"/>
      <c r="H22" s="26"/>
    </row>
    <row r="23" spans="1:8" ht="12.75">
      <c r="A23" s="22">
        <v>663</v>
      </c>
      <c r="B23" s="23"/>
      <c r="C23" s="24"/>
      <c r="D23" s="24"/>
      <c r="E23" s="24"/>
      <c r="F23" s="24">
        <v>20000</v>
      </c>
      <c r="G23" s="25"/>
      <c r="H23" s="26"/>
    </row>
    <row r="24" spans="1:8" ht="12.75">
      <c r="A24" s="22">
        <v>67</v>
      </c>
      <c r="B24" s="23">
        <f>+B14</f>
        <v>528256.6</v>
      </c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3.5" thickBot="1">
      <c r="A26" s="28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4" t="s">
        <v>19</v>
      </c>
      <c r="B27" s="35">
        <f aca="true" t="shared" si="1" ref="B27:G27">SUM(B20:B26)</f>
        <v>528256.6</v>
      </c>
      <c r="C27" s="35">
        <f t="shared" si="1"/>
        <v>13200</v>
      </c>
      <c r="D27" s="35">
        <f t="shared" si="1"/>
        <v>146680</v>
      </c>
      <c r="E27" s="35">
        <f t="shared" si="1"/>
        <v>175000</v>
      </c>
      <c r="F27" s="35">
        <f t="shared" si="1"/>
        <v>20000</v>
      </c>
      <c r="G27" s="36">
        <f t="shared" si="1"/>
        <v>3000</v>
      </c>
      <c r="H27" s="37">
        <v>0</v>
      </c>
    </row>
    <row r="28" spans="1:8" s="1" customFormat="1" ht="28.5" customHeight="1" thickBot="1">
      <c r="A28" s="34" t="s">
        <v>51</v>
      </c>
      <c r="B28" s="146">
        <f>+B24+C22+D21+E20+F23+G27+H27</f>
        <v>886136.6</v>
      </c>
      <c r="C28" s="147"/>
      <c r="D28" s="147"/>
      <c r="E28" s="147"/>
      <c r="F28" s="147"/>
      <c r="G28" s="147"/>
      <c r="H28" s="148"/>
    </row>
    <row r="29" spans="4:5" ht="13.5" thickBot="1">
      <c r="D29" s="40"/>
      <c r="E29" s="41"/>
    </row>
    <row r="30" spans="1:8" ht="26.25" thickBot="1">
      <c r="A30" s="102" t="s">
        <v>10</v>
      </c>
      <c r="B30" s="149" t="s">
        <v>56</v>
      </c>
      <c r="C30" s="150"/>
      <c r="D30" s="150"/>
      <c r="E30" s="150"/>
      <c r="F30" s="150"/>
      <c r="G30" s="150"/>
      <c r="H30" s="151"/>
    </row>
    <row r="31" spans="1:8" ht="90" thickBot="1">
      <c r="A31" s="103" t="s">
        <v>11</v>
      </c>
      <c r="B31" s="19" t="s">
        <v>12</v>
      </c>
      <c r="C31" s="20" t="s">
        <v>13</v>
      </c>
      <c r="D31" s="20" t="s">
        <v>14</v>
      </c>
      <c r="E31" s="20" t="s">
        <v>15</v>
      </c>
      <c r="F31" s="20" t="s">
        <v>16</v>
      </c>
      <c r="G31" s="20" t="s">
        <v>47</v>
      </c>
      <c r="H31" s="21" t="s">
        <v>18</v>
      </c>
    </row>
    <row r="32" spans="1:8" ht="12.75">
      <c r="A32" s="3"/>
      <c r="B32" s="4"/>
      <c r="C32" s="5"/>
      <c r="D32" s="6"/>
      <c r="E32" s="7"/>
      <c r="F32" s="7"/>
      <c r="G32" s="8"/>
      <c r="H32" s="9"/>
    </row>
    <row r="33" spans="1:8" ht="12.75">
      <c r="A33" s="22">
        <v>63</v>
      </c>
      <c r="B33" s="121"/>
      <c r="C33" s="24"/>
      <c r="D33" s="122"/>
      <c r="E33" s="123">
        <v>175000</v>
      </c>
      <c r="F33" s="123"/>
      <c r="G33" s="124"/>
      <c r="H33" s="26"/>
    </row>
    <row r="34" spans="1:8" ht="12.75">
      <c r="A34" s="22">
        <v>65</v>
      </c>
      <c r="B34" s="121"/>
      <c r="C34" s="24"/>
      <c r="D34" s="122">
        <v>146680</v>
      </c>
      <c r="E34" s="123"/>
      <c r="F34" s="123"/>
      <c r="G34" s="124">
        <v>3000</v>
      </c>
      <c r="H34" s="26"/>
    </row>
    <row r="35" spans="1:8" ht="12.75">
      <c r="A35" s="22">
        <v>661</v>
      </c>
      <c r="B35" s="23"/>
      <c r="C35" s="24">
        <v>13200</v>
      </c>
      <c r="D35" s="24"/>
      <c r="E35" s="24"/>
      <c r="F35" s="24"/>
      <c r="G35" s="25"/>
      <c r="H35" s="26"/>
    </row>
    <row r="36" spans="1:8" ht="12.75">
      <c r="A36" s="22">
        <v>663</v>
      </c>
      <c r="B36" s="23"/>
      <c r="C36" s="24"/>
      <c r="D36" s="24"/>
      <c r="E36" s="24"/>
      <c r="F36" s="24">
        <v>20000</v>
      </c>
      <c r="G36" s="25"/>
      <c r="H36" s="26"/>
    </row>
    <row r="37" spans="1:8" ht="13.5" customHeight="1">
      <c r="A37" s="22">
        <v>67</v>
      </c>
      <c r="B37" s="23">
        <v>528257</v>
      </c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thickBot="1">
      <c r="A39" s="29"/>
      <c r="B39" s="30"/>
      <c r="C39" s="31"/>
      <c r="D39" s="31"/>
      <c r="E39" s="31"/>
      <c r="F39" s="31"/>
      <c r="G39" s="32"/>
      <c r="H39" s="33"/>
    </row>
    <row r="40" spans="1:8" s="1" customFormat="1" ht="30" customHeight="1" thickBot="1">
      <c r="A40" s="34" t="s">
        <v>19</v>
      </c>
      <c r="B40" s="35">
        <f aca="true" t="shared" si="2" ref="B40:G40">SUM(B33:B39)</f>
        <v>528257</v>
      </c>
      <c r="C40" s="35">
        <f t="shared" si="2"/>
        <v>13200</v>
      </c>
      <c r="D40" s="35">
        <f t="shared" si="2"/>
        <v>146680</v>
      </c>
      <c r="E40" s="35">
        <f t="shared" si="2"/>
        <v>175000</v>
      </c>
      <c r="F40" s="35">
        <f t="shared" si="2"/>
        <v>20000</v>
      </c>
      <c r="G40" s="36">
        <f t="shared" si="2"/>
        <v>3000</v>
      </c>
      <c r="H40" s="37">
        <v>0</v>
      </c>
    </row>
    <row r="41" spans="1:8" s="1" customFormat="1" ht="28.5" customHeight="1" thickBot="1">
      <c r="A41" s="34" t="s">
        <v>57</v>
      </c>
      <c r="B41" s="146">
        <f>B40+C40+D40+E40+F40+G40+H40</f>
        <v>886137</v>
      </c>
      <c r="C41" s="147"/>
      <c r="D41" s="147"/>
      <c r="E41" s="147"/>
      <c r="F41" s="147"/>
      <c r="G41" s="147"/>
      <c r="H41" s="148"/>
    </row>
    <row r="42" spans="2:5" ht="13.5" customHeight="1">
      <c r="B42" s="129"/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52"/>
      <c r="B153" s="153"/>
      <c r="C153" s="153"/>
      <c r="D153" s="153"/>
      <c r="E153" s="153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2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8.00390625" style="96" customWidth="1"/>
    <col min="2" max="2" width="27.57421875" style="98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3.7109375" style="2" customWidth="1"/>
    <col min="8" max="8" width="11.28125" style="2" customWidth="1"/>
    <col min="9" max="9" width="10.7109375" style="2" customWidth="1"/>
    <col min="10" max="10" width="3.00390625" style="2" customWidth="1"/>
    <col min="11" max="11" width="12.7109375" style="2" customWidth="1"/>
    <col min="12" max="12" width="12.28125" style="2" bestFit="1" customWidth="1"/>
    <col min="13" max="13" width="14.00390625" style="10" bestFit="1" customWidth="1"/>
    <col min="14" max="14" width="12.8515625" style="10" bestFit="1" customWidth="1"/>
    <col min="15" max="16384" width="11.421875" style="10" customWidth="1"/>
  </cols>
  <sheetData>
    <row r="1" spans="1:12" ht="24" customHeight="1">
      <c r="A1" s="154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168.75">
      <c r="A2" s="11" t="s">
        <v>21</v>
      </c>
      <c r="B2" s="11" t="s">
        <v>22</v>
      </c>
      <c r="C2" s="12" t="s">
        <v>58</v>
      </c>
      <c r="D2" s="99" t="s">
        <v>12</v>
      </c>
      <c r="E2" s="99" t="s">
        <v>13</v>
      </c>
      <c r="F2" s="99" t="s">
        <v>14</v>
      </c>
      <c r="G2" s="99" t="s">
        <v>15</v>
      </c>
      <c r="H2" s="99" t="s">
        <v>23</v>
      </c>
      <c r="I2" s="99" t="s">
        <v>17</v>
      </c>
      <c r="J2" s="99" t="s">
        <v>18</v>
      </c>
      <c r="K2" s="12" t="s">
        <v>52</v>
      </c>
      <c r="L2" s="12" t="s">
        <v>59</v>
      </c>
    </row>
    <row r="3" spans="1:12" ht="12.75">
      <c r="A3" s="109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3" customFormat="1" ht="12.75">
      <c r="A4" s="109"/>
      <c r="B4" s="112" t="s">
        <v>40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2.75">
      <c r="A5" s="109"/>
      <c r="B5" s="110" t="s">
        <v>61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13" customFormat="1" ht="12.75">
      <c r="A6" s="109"/>
      <c r="B6" s="114" t="s">
        <v>44</v>
      </c>
      <c r="C6" s="115"/>
      <c r="D6" s="113"/>
      <c r="E6" s="113"/>
      <c r="F6" s="113"/>
      <c r="G6" s="115"/>
      <c r="H6" s="113"/>
      <c r="I6" s="113"/>
      <c r="J6" s="113"/>
      <c r="K6" s="113"/>
      <c r="L6" s="113"/>
    </row>
    <row r="7" spans="1:12" s="13" customFormat="1" ht="12.75" customHeight="1">
      <c r="A7" s="116" t="s">
        <v>43</v>
      </c>
      <c r="B7" s="114" t="s">
        <v>45</v>
      </c>
      <c r="C7" s="115"/>
      <c r="D7" s="115"/>
      <c r="E7" s="115"/>
      <c r="F7" s="113"/>
      <c r="G7" s="115"/>
      <c r="H7" s="113"/>
      <c r="I7" s="113"/>
      <c r="J7" s="113"/>
      <c r="K7" s="113"/>
      <c r="L7" s="113"/>
    </row>
    <row r="8" spans="1:13" s="13" customFormat="1" ht="12.75">
      <c r="A8" s="109">
        <v>3</v>
      </c>
      <c r="B8" s="114" t="s">
        <v>24</v>
      </c>
      <c r="C8" s="115">
        <f>+C9+C20+C59</f>
        <v>828636.6</v>
      </c>
      <c r="D8" s="115">
        <f>+D9+D20+D59+D16</f>
        <v>528256.6</v>
      </c>
      <c r="E8" s="115">
        <f aca="true" t="shared" si="0" ref="E8:J8">+E9+E20+E59</f>
        <v>9200</v>
      </c>
      <c r="F8" s="115">
        <f t="shared" si="0"/>
        <v>146680</v>
      </c>
      <c r="G8" s="115">
        <f t="shared" si="0"/>
        <v>130000</v>
      </c>
      <c r="H8" s="115">
        <f t="shared" si="0"/>
        <v>14500</v>
      </c>
      <c r="I8" s="115">
        <f t="shared" si="0"/>
        <v>3000</v>
      </c>
      <c r="J8" s="115">
        <f t="shared" si="0"/>
        <v>0</v>
      </c>
      <c r="K8" s="127">
        <f>+K59+K20</f>
        <v>791864.6</v>
      </c>
      <c r="L8" s="127">
        <f>+L59+L20</f>
        <v>791864.6</v>
      </c>
      <c r="M8" s="128"/>
    </row>
    <row r="9" spans="1:12" s="13" customFormat="1" ht="12.75">
      <c r="A9" s="109">
        <v>31</v>
      </c>
      <c r="B9" s="114" t="s">
        <v>25</v>
      </c>
      <c r="C9" s="115">
        <f>+D9+E9+F9+G9+H9+I9+J9</f>
        <v>36772</v>
      </c>
      <c r="D9" s="115">
        <f>+D10+D13+D14</f>
        <v>28772</v>
      </c>
      <c r="E9" s="115">
        <f aca="true" t="shared" si="1" ref="E9:J9">+E10</f>
        <v>0</v>
      </c>
      <c r="F9" s="115">
        <f t="shared" si="1"/>
        <v>0</v>
      </c>
      <c r="G9" s="115">
        <f t="shared" si="1"/>
        <v>8000</v>
      </c>
      <c r="H9" s="115">
        <f t="shared" si="1"/>
        <v>0</v>
      </c>
      <c r="I9" s="115">
        <f t="shared" si="1"/>
        <v>0</v>
      </c>
      <c r="J9" s="115">
        <f t="shared" si="1"/>
        <v>0</v>
      </c>
      <c r="K9" s="113"/>
      <c r="L9" s="113"/>
    </row>
    <row r="10" spans="1:13" ht="12.75">
      <c r="A10" s="109">
        <v>311</v>
      </c>
      <c r="B10" s="114" t="s">
        <v>26</v>
      </c>
      <c r="C10" s="115">
        <f aca="true" t="shared" si="2" ref="C10:C19">+D10+E10+F10+G10+H10+I10+J10</f>
        <v>32520</v>
      </c>
      <c r="D10" s="117">
        <v>24520</v>
      </c>
      <c r="E10" s="117">
        <f>+E11+E13+E14+E12</f>
        <v>0</v>
      </c>
      <c r="F10" s="117">
        <f>+F11+F13+F14+F12</f>
        <v>0</v>
      </c>
      <c r="G10" s="117">
        <f>+G11+G13+G14+G12</f>
        <v>8000</v>
      </c>
      <c r="H10" s="117">
        <f>+H11+H13+H14</f>
        <v>0</v>
      </c>
      <c r="I10" s="117">
        <f>+I11+I13+I14</f>
        <v>0</v>
      </c>
      <c r="J10" s="117">
        <f>+J11+J13+J14</f>
        <v>0</v>
      </c>
      <c r="K10" s="111"/>
      <c r="L10" s="111"/>
      <c r="M10" s="119"/>
    </row>
    <row r="11" spans="1:14" ht="12.75">
      <c r="A11" s="118">
        <v>3111</v>
      </c>
      <c r="B11" s="110" t="s">
        <v>62</v>
      </c>
      <c r="C11" s="115">
        <f t="shared" si="2"/>
        <v>24520</v>
      </c>
      <c r="D11" s="117">
        <v>24520</v>
      </c>
      <c r="E11" s="117"/>
      <c r="F11" s="111"/>
      <c r="G11" s="117"/>
      <c r="H11" s="111"/>
      <c r="I11" s="111"/>
      <c r="J11" s="111"/>
      <c r="K11" s="111"/>
      <c r="L11" s="111"/>
      <c r="M11" s="131"/>
      <c r="N11" s="119"/>
    </row>
    <row r="12" spans="1:13" ht="12.75">
      <c r="A12" s="118">
        <v>3121</v>
      </c>
      <c r="B12" s="110" t="s">
        <v>27</v>
      </c>
      <c r="C12" s="115">
        <f t="shared" si="2"/>
        <v>8000</v>
      </c>
      <c r="D12" s="117"/>
      <c r="E12" s="117"/>
      <c r="F12" s="111"/>
      <c r="G12" s="117">
        <v>8000</v>
      </c>
      <c r="H12" s="111"/>
      <c r="I12" s="111"/>
      <c r="J12" s="111"/>
      <c r="K12" s="111"/>
      <c r="L12" s="111"/>
      <c r="M12" s="119"/>
    </row>
    <row r="13" spans="1:12" ht="25.5">
      <c r="A13" s="118">
        <v>3132</v>
      </c>
      <c r="B13" s="110" t="s">
        <v>63</v>
      </c>
      <c r="C13" s="115">
        <f t="shared" si="2"/>
        <v>3822</v>
      </c>
      <c r="D13" s="117">
        <v>3822</v>
      </c>
      <c r="E13" s="117"/>
      <c r="F13" s="111"/>
      <c r="G13" s="117"/>
      <c r="H13" s="111"/>
      <c r="I13" s="111"/>
      <c r="J13" s="111"/>
      <c r="K13" s="111"/>
      <c r="L13" s="111"/>
    </row>
    <row r="14" spans="1:14" ht="25.5">
      <c r="A14" s="118">
        <v>3133</v>
      </c>
      <c r="B14" s="110" t="s">
        <v>64</v>
      </c>
      <c r="C14" s="115">
        <f t="shared" si="2"/>
        <v>430</v>
      </c>
      <c r="D14" s="117">
        <v>430</v>
      </c>
      <c r="E14" s="117"/>
      <c r="F14" s="111"/>
      <c r="G14" s="117"/>
      <c r="H14" s="111"/>
      <c r="I14" s="111"/>
      <c r="J14" s="111"/>
      <c r="K14" s="111"/>
      <c r="L14" s="111"/>
      <c r="M14" s="119"/>
      <c r="N14" s="131"/>
    </row>
    <row r="15" spans="1:12" ht="12.75">
      <c r="A15" s="118"/>
      <c r="B15" s="110"/>
      <c r="C15" s="115">
        <f t="shared" si="2"/>
        <v>0</v>
      </c>
      <c r="D15" s="117"/>
      <c r="E15" s="117"/>
      <c r="F15" s="111"/>
      <c r="G15" s="117"/>
      <c r="H15" s="111"/>
      <c r="I15" s="111"/>
      <c r="J15" s="111"/>
      <c r="K15" s="111"/>
      <c r="L15" s="111"/>
    </row>
    <row r="16" spans="1:13" ht="25.5">
      <c r="A16" s="109">
        <v>321</v>
      </c>
      <c r="B16" s="114" t="s">
        <v>29</v>
      </c>
      <c r="C16" s="115">
        <f t="shared" si="2"/>
        <v>3000</v>
      </c>
      <c r="D16" s="117">
        <v>3000</v>
      </c>
      <c r="E16" s="117">
        <f aca="true" t="shared" si="3" ref="E16:J16">+E17+E18</f>
        <v>0</v>
      </c>
      <c r="F16" s="117">
        <f t="shared" si="3"/>
        <v>0</v>
      </c>
      <c r="G16" s="117">
        <f t="shared" si="3"/>
        <v>0</v>
      </c>
      <c r="H16" s="117">
        <f t="shared" si="3"/>
        <v>0</v>
      </c>
      <c r="I16" s="117">
        <f t="shared" si="3"/>
        <v>0</v>
      </c>
      <c r="J16" s="117">
        <f t="shared" si="3"/>
        <v>0</v>
      </c>
      <c r="K16" s="111"/>
      <c r="L16" s="111"/>
      <c r="M16" s="119"/>
    </row>
    <row r="17" spans="1:12" ht="25.5">
      <c r="A17" s="118">
        <v>3212</v>
      </c>
      <c r="B17" s="110" t="s">
        <v>65</v>
      </c>
      <c r="C17" s="115">
        <f t="shared" si="2"/>
        <v>2600</v>
      </c>
      <c r="D17" s="117">
        <v>2600</v>
      </c>
      <c r="E17" s="117"/>
      <c r="F17" s="111"/>
      <c r="G17" s="117"/>
      <c r="H17" s="111"/>
      <c r="I17" s="111"/>
      <c r="J17" s="111"/>
      <c r="K17" s="111"/>
      <c r="L17" s="111"/>
    </row>
    <row r="18" spans="1:12" ht="12.75">
      <c r="A18" s="118"/>
      <c r="B18" s="110"/>
      <c r="C18" s="115">
        <f t="shared" si="2"/>
        <v>0</v>
      </c>
      <c r="D18" s="117"/>
      <c r="E18" s="117"/>
      <c r="F18" s="111"/>
      <c r="G18" s="117"/>
      <c r="H18" s="111"/>
      <c r="I18" s="111"/>
      <c r="J18" s="111"/>
      <c r="K18" s="111"/>
      <c r="L18" s="111"/>
    </row>
    <row r="19" spans="1:12" ht="12.75">
      <c r="A19" s="118"/>
      <c r="B19" s="110"/>
      <c r="C19" s="115">
        <f t="shared" si="2"/>
        <v>0</v>
      </c>
      <c r="D19" s="117"/>
      <c r="E19" s="117"/>
      <c r="F19" s="117"/>
      <c r="G19" s="117"/>
      <c r="H19" s="111"/>
      <c r="I19" s="111"/>
      <c r="J19" s="111"/>
      <c r="K19" s="111"/>
      <c r="L19" s="111"/>
    </row>
    <row r="20" spans="1:12" ht="12.75">
      <c r="A20" s="109">
        <v>32</v>
      </c>
      <c r="B20" s="114" t="s">
        <v>28</v>
      </c>
      <c r="C20" s="115">
        <f aca="true" t="shared" si="4" ref="C20:J20">+C21+C27+C35+C50+C46</f>
        <v>788564.6</v>
      </c>
      <c r="D20" s="115">
        <f t="shared" si="4"/>
        <v>493184.6</v>
      </c>
      <c r="E20" s="115">
        <f t="shared" si="4"/>
        <v>9200</v>
      </c>
      <c r="F20" s="115">
        <f t="shared" si="4"/>
        <v>146680</v>
      </c>
      <c r="G20" s="115">
        <f t="shared" si="4"/>
        <v>122000</v>
      </c>
      <c r="H20" s="115">
        <f t="shared" si="4"/>
        <v>14500</v>
      </c>
      <c r="I20" s="115">
        <f t="shared" si="4"/>
        <v>3000</v>
      </c>
      <c r="J20" s="115">
        <f t="shared" si="4"/>
        <v>0</v>
      </c>
      <c r="K20" s="126">
        <f>+C20</f>
        <v>788564.6</v>
      </c>
      <c r="L20" s="126">
        <f>+K20</f>
        <v>788564.6</v>
      </c>
    </row>
    <row r="21" spans="1:13" ht="25.5">
      <c r="A21" s="109">
        <v>321</v>
      </c>
      <c r="B21" s="114" t="s">
        <v>29</v>
      </c>
      <c r="C21" s="115">
        <f aca="true" t="shared" si="5" ref="C21:I21">+C22+C23+C24</f>
        <v>59100</v>
      </c>
      <c r="D21" s="115">
        <f t="shared" si="5"/>
        <v>40000</v>
      </c>
      <c r="E21" s="115">
        <f t="shared" si="5"/>
        <v>0</v>
      </c>
      <c r="F21" s="115">
        <f t="shared" si="5"/>
        <v>2100</v>
      </c>
      <c r="G21" s="115">
        <f t="shared" si="5"/>
        <v>13000</v>
      </c>
      <c r="H21" s="115">
        <f t="shared" si="5"/>
        <v>4000</v>
      </c>
      <c r="I21" s="115">
        <f t="shared" si="5"/>
        <v>0</v>
      </c>
      <c r="J21" s="111"/>
      <c r="K21" s="111"/>
      <c r="L21" s="111"/>
      <c r="M21" s="119"/>
    </row>
    <row r="22" spans="1:13" ht="12.75">
      <c r="A22" s="118">
        <v>3211</v>
      </c>
      <c r="B22" s="110" t="s">
        <v>66</v>
      </c>
      <c r="C22" s="117">
        <f>+D22+E22+F22+G22+H22+I22+J22</f>
        <v>36100</v>
      </c>
      <c r="D22" s="117">
        <v>24000</v>
      </c>
      <c r="E22" s="117"/>
      <c r="F22" s="117">
        <v>100</v>
      </c>
      <c r="G22" s="117">
        <v>8000</v>
      </c>
      <c r="H22" s="111">
        <v>4000</v>
      </c>
      <c r="I22" s="111"/>
      <c r="J22" s="111"/>
      <c r="K22" s="111"/>
      <c r="L22" s="111"/>
      <c r="M22" s="119"/>
    </row>
    <row r="23" spans="1:13" s="13" customFormat="1" ht="25.5">
      <c r="A23" s="118">
        <v>3213</v>
      </c>
      <c r="B23" s="110" t="s">
        <v>67</v>
      </c>
      <c r="C23" s="117">
        <f>+D23+E23+F23+G23+H23+I23+J23</f>
        <v>10000</v>
      </c>
      <c r="D23" s="117">
        <v>5000</v>
      </c>
      <c r="E23" s="115"/>
      <c r="F23" s="115"/>
      <c r="G23" s="115">
        <v>5000</v>
      </c>
      <c r="H23" s="113"/>
      <c r="I23" s="113"/>
      <c r="J23" s="113"/>
      <c r="K23" s="113"/>
      <c r="L23" s="113"/>
      <c r="M23" s="120"/>
    </row>
    <row r="24" spans="1:14" ht="25.5">
      <c r="A24" s="118">
        <v>3214</v>
      </c>
      <c r="B24" s="110" t="s">
        <v>68</v>
      </c>
      <c r="C24" s="117">
        <f>+D24+E24+F24+G24+H24+I24+J24</f>
        <v>13000</v>
      </c>
      <c r="D24" s="117">
        <v>11000</v>
      </c>
      <c r="E24" s="117"/>
      <c r="F24" s="117">
        <v>2000</v>
      </c>
      <c r="G24" s="117"/>
      <c r="H24" s="111"/>
      <c r="I24" s="111"/>
      <c r="J24" s="111"/>
      <c r="K24" s="111"/>
      <c r="L24" s="111"/>
      <c r="M24" s="119"/>
      <c r="N24" s="131"/>
    </row>
    <row r="25" spans="1:14" ht="12.75">
      <c r="A25" s="118"/>
      <c r="B25" s="110"/>
      <c r="C25" s="117"/>
      <c r="D25" s="117"/>
      <c r="E25" s="117"/>
      <c r="F25" s="117"/>
      <c r="G25" s="117"/>
      <c r="H25" s="111"/>
      <c r="I25" s="111"/>
      <c r="J25" s="111"/>
      <c r="K25" s="111"/>
      <c r="L25" s="111"/>
      <c r="N25" s="131"/>
    </row>
    <row r="26" spans="1:14" ht="12.75">
      <c r="A26" s="118"/>
      <c r="B26" s="110"/>
      <c r="C26" s="117"/>
      <c r="D26" s="117"/>
      <c r="E26" s="117"/>
      <c r="F26" s="117"/>
      <c r="G26" s="117"/>
      <c r="H26" s="111"/>
      <c r="I26" s="111"/>
      <c r="J26" s="111"/>
      <c r="K26" s="111"/>
      <c r="L26" s="111"/>
      <c r="M26" s="119"/>
      <c r="N26" s="131"/>
    </row>
    <row r="27" spans="1:12" ht="25.5">
      <c r="A27" s="109">
        <v>322</v>
      </c>
      <c r="B27" s="114" t="s">
        <v>30</v>
      </c>
      <c r="C27" s="115">
        <f>+D27+E27+F27+G27+H27+I27</f>
        <v>480084.6</v>
      </c>
      <c r="D27" s="115">
        <f aca="true" t="shared" si="6" ref="D27:I27">+D28+D29+D30+D31+D32+D33</f>
        <v>322584.6</v>
      </c>
      <c r="E27" s="115">
        <f t="shared" si="6"/>
        <v>5500</v>
      </c>
      <c r="F27" s="115">
        <f t="shared" si="6"/>
        <v>131000</v>
      </c>
      <c r="G27" s="115">
        <f t="shared" si="6"/>
        <v>11000</v>
      </c>
      <c r="H27" s="115">
        <f t="shared" si="6"/>
        <v>7000</v>
      </c>
      <c r="I27" s="115">
        <f t="shared" si="6"/>
        <v>3000</v>
      </c>
      <c r="J27" s="111"/>
      <c r="K27" s="111"/>
      <c r="L27" s="111"/>
    </row>
    <row r="28" spans="1:12" ht="24.75" customHeight="1">
      <c r="A28" s="118">
        <v>3221</v>
      </c>
      <c r="B28" s="110" t="s">
        <v>69</v>
      </c>
      <c r="C28" s="117">
        <f aca="true" t="shared" si="7" ref="C28:C33">+D28+E28+F28+G28+H28+I28+J28</f>
        <v>89000</v>
      </c>
      <c r="D28" s="117">
        <v>70000</v>
      </c>
      <c r="E28" s="117">
        <v>3000</v>
      </c>
      <c r="F28" s="117"/>
      <c r="G28" s="117">
        <v>9000</v>
      </c>
      <c r="H28" s="111">
        <v>7000</v>
      </c>
      <c r="I28" s="111"/>
      <c r="J28" s="111"/>
      <c r="K28" s="111"/>
      <c r="L28" s="111"/>
    </row>
    <row r="29" spans="1:12" ht="12.75">
      <c r="A29" s="118">
        <v>3222</v>
      </c>
      <c r="B29" s="110" t="s">
        <v>70</v>
      </c>
      <c r="C29" s="117">
        <f t="shared" si="7"/>
        <v>161084.6</v>
      </c>
      <c r="D29" s="117">
        <v>30084.6</v>
      </c>
      <c r="E29" s="117">
        <v>1000</v>
      </c>
      <c r="F29" s="117">
        <v>130000</v>
      </c>
      <c r="G29" s="117"/>
      <c r="H29" s="111"/>
      <c r="I29" s="111"/>
      <c r="J29" s="111"/>
      <c r="K29" s="111"/>
      <c r="L29" s="111"/>
    </row>
    <row r="30" spans="1:13" ht="12.75">
      <c r="A30" s="118">
        <v>3223</v>
      </c>
      <c r="B30" s="110" t="s">
        <v>71</v>
      </c>
      <c r="C30" s="117">
        <f t="shared" si="7"/>
        <v>220500</v>
      </c>
      <c r="D30" s="117">
        <v>220000</v>
      </c>
      <c r="E30" s="117"/>
      <c r="F30" s="117">
        <v>500</v>
      </c>
      <c r="G30" s="117"/>
      <c r="H30" s="111"/>
      <c r="I30" s="111"/>
      <c r="J30" s="111"/>
      <c r="K30" s="111"/>
      <c r="L30" s="111"/>
      <c r="M30" s="119"/>
    </row>
    <row r="31" spans="1:12" ht="25.5">
      <c r="A31" s="118">
        <v>3224</v>
      </c>
      <c r="B31" s="110" t="s">
        <v>72</v>
      </c>
      <c r="C31" s="117">
        <f t="shared" si="7"/>
        <v>500</v>
      </c>
      <c r="D31" s="117">
        <v>0</v>
      </c>
      <c r="E31" s="117"/>
      <c r="F31" s="117">
        <v>500</v>
      </c>
      <c r="G31" s="117"/>
      <c r="H31" s="111"/>
      <c r="I31" s="111"/>
      <c r="J31" s="111"/>
      <c r="K31" s="111"/>
      <c r="L31" s="111"/>
    </row>
    <row r="32" spans="1:12" ht="12.75">
      <c r="A32" s="118">
        <v>3225</v>
      </c>
      <c r="B32" s="110" t="s">
        <v>73</v>
      </c>
      <c r="C32" s="117">
        <f t="shared" si="7"/>
        <v>8000</v>
      </c>
      <c r="D32" s="117">
        <v>1500</v>
      </c>
      <c r="E32" s="117">
        <v>1500</v>
      </c>
      <c r="F32" s="117"/>
      <c r="G32" s="117">
        <v>2000</v>
      </c>
      <c r="H32" s="111"/>
      <c r="I32" s="111">
        <v>3000</v>
      </c>
      <c r="J32" s="111"/>
      <c r="K32" s="111"/>
      <c r="L32" s="111"/>
    </row>
    <row r="33" spans="1:12" ht="12.75">
      <c r="A33" s="118">
        <v>3227</v>
      </c>
      <c r="B33" s="110" t="s">
        <v>74</v>
      </c>
      <c r="C33" s="117">
        <f t="shared" si="7"/>
        <v>1000</v>
      </c>
      <c r="D33" s="117">
        <v>1000</v>
      </c>
      <c r="E33" s="117"/>
      <c r="F33" s="117"/>
      <c r="G33" s="117"/>
      <c r="H33" s="111"/>
      <c r="I33" s="111"/>
      <c r="J33" s="111"/>
      <c r="K33" s="111"/>
      <c r="L33" s="111"/>
    </row>
    <row r="34" spans="1:13" ht="12.75">
      <c r="A34" s="109"/>
      <c r="B34" s="114"/>
      <c r="C34" s="117">
        <f>+D34+E34+F34+G34+H34+I34+J34</f>
        <v>0</v>
      </c>
      <c r="D34" s="117"/>
      <c r="E34" s="117"/>
      <c r="F34" s="117"/>
      <c r="G34" s="117"/>
      <c r="H34" s="111"/>
      <c r="I34" s="111"/>
      <c r="J34" s="111"/>
      <c r="K34" s="111"/>
      <c r="L34" s="111"/>
      <c r="M34" s="119"/>
    </row>
    <row r="35" spans="1:12" ht="12.75">
      <c r="A35" s="109">
        <v>323</v>
      </c>
      <c r="B35" s="114" t="s">
        <v>31</v>
      </c>
      <c r="C35" s="117">
        <f>+D35+E35+F35+G35+H35+I35+J35</f>
        <v>144500</v>
      </c>
      <c r="D35" s="115">
        <f>+D36+D37+D38+D39+D40+D41+D42+D43+D44</f>
        <v>99300</v>
      </c>
      <c r="E35" s="115">
        <f aca="true" t="shared" si="8" ref="E35:J35">+E36+E37+E38+E39+E40+E41+E42+E43+E44</f>
        <v>200</v>
      </c>
      <c r="F35" s="115">
        <f t="shared" si="8"/>
        <v>0</v>
      </c>
      <c r="G35" s="115">
        <f>+G36+G37+G38+G39+G40+G41+G42+G43+G44</f>
        <v>43000</v>
      </c>
      <c r="H35" s="115">
        <f t="shared" si="8"/>
        <v>2000</v>
      </c>
      <c r="I35" s="115">
        <f t="shared" si="8"/>
        <v>0</v>
      </c>
      <c r="J35" s="115">
        <f t="shared" si="8"/>
        <v>0</v>
      </c>
      <c r="K35" s="111"/>
      <c r="L35" s="111"/>
    </row>
    <row r="36" spans="1:12" ht="25.5">
      <c r="A36" s="118">
        <v>3231</v>
      </c>
      <c r="B36" s="110" t="s">
        <v>75</v>
      </c>
      <c r="C36" s="117">
        <f aca="true" t="shared" si="9" ref="C36:C44">+D36+E36+F36+G36+H36+I36+J36</f>
        <v>26000</v>
      </c>
      <c r="D36" s="117">
        <v>25000</v>
      </c>
      <c r="E36" s="117"/>
      <c r="F36" s="117"/>
      <c r="G36" s="117"/>
      <c r="H36" s="111">
        <v>1000</v>
      </c>
      <c r="I36" s="111"/>
      <c r="J36" s="111"/>
      <c r="K36" s="111"/>
      <c r="L36" s="111"/>
    </row>
    <row r="37" spans="1:12" ht="25.5">
      <c r="A37" s="118">
        <v>3232</v>
      </c>
      <c r="B37" s="110" t="s">
        <v>76</v>
      </c>
      <c r="C37" s="117">
        <f t="shared" si="9"/>
        <v>0</v>
      </c>
      <c r="D37" s="117">
        <v>0</v>
      </c>
      <c r="E37" s="117"/>
      <c r="F37" s="111"/>
      <c r="G37" s="117"/>
      <c r="H37" s="111"/>
      <c r="I37" s="111"/>
      <c r="J37" s="111"/>
      <c r="K37" s="111"/>
      <c r="L37" s="111"/>
    </row>
    <row r="38" spans="1:12" ht="12.75">
      <c r="A38" s="118">
        <v>3233</v>
      </c>
      <c r="B38" s="110" t="s">
        <v>77</v>
      </c>
      <c r="C38" s="117">
        <f t="shared" si="9"/>
        <v>5000</v>
      </c>
      <c r="D38" s="117">
        <v>5000</v>
      </c>
      <c r="E38" s="117"/>
      <c r="F38" s="111"/>
      <c r="G38" s="117"/>
      <c r="H38" s="111"/>
      <c r="I38" s="111"/>
      <c r="J38" s="111"/>
      <c r="K38" s="111"/>
      <c r="L38" s="111"/>
    </row>
    <row r="39" spans="1:12" ht="12.75">
      <c r="A39" s="118">
        <v>3234</v>
      </c>
      <c r="B39" s="110" t="s">
        <v>78</v>
      </c>
      <c r="C39" s="117">
        <f t="shared" si="9"/>
        <v>30000</v>
      </c>
      <c r="D39" s="117">
        <v>30000</v>
      </c>
      <c r="E39" s="117"/>
      <c r="F39" s="111"/>
      <c r="G39" s="117"/>
      <c r="H39" s="111"/>
      <c r="I39" s="111"/>
      <c r="J39" s="111"/>
      <c r="K39" s="111"/>
      <c r="L39" s="111"/>
    </row>
    <row r="40" spans="1:12" ht="12.75">
      <c r="A40" s="118">
        <v>3235</v>
      </c>
      <c r="B40" s="110" t="s">
        <v>79</v>
      </c>
      <c r="C40" s="117">
        <f t="shared" si="9"/>
        <v>3000</v>
      </c>
      <c r="D40" s="117">
        <v>3000</v>
      </c>
      <c r="E40" s="117"/>
      <c r="F40" s="111"/>
      <c r="G40" s="117"/>
      <c r="H40" s="111"/>
      <c r="I40" s="111"/>
      <c r="J40" s="111"/>
      <c r="K40" s="111"/>
      <c r="L40" s="111"/>
    </row>
    <row r="41" spans="1:12" ht="25.5">
      <c r="A41" s="118">
        <v>3236</v>
      </c>
      <c r="B41" s="110" t="s">
        <v>80</v>
      </c>
      <c r="C41" s="117">
        <f t="shared" si="9"/>
        <v>25000</v>
      </c>
      <c r="D41" s="117">
        <v>25000</v>
      </c>
      <c r="E41" s="117"/>
      <c r="F41" s="111"/>
      <c r="G41" s="117"/>
      <c r="H41" s="111"/>
      <c r="I41" s="111"/>
      <c r="J41" s="111"/>
      <c r="K41" s="111"/>
      <c r="L41" s="111"/>
    </row>
    <row r="42" spans="1:12" ht="12.75">
      <c r="A42" s="118">
        <v>3237</v>
      </c>
      <c r="B42" s="110" t="s">
        <v>81</v>
      </c>
      <c r="C42" s="117">
        <f t="shared" si="9"/>
        <v>37000</v>
      </c>
      <c r="D42" s="117">
        <v>2000</v>
      </c>
      <c r="E42" s="117"/>
      <c r="F42" s="111"/>
      <c r="G42" s="117">
        <v>35000</v>
      </c>
      <c r="H42" s="111"/>
      <c r="I42" s="111"/>
      <c r="J42" s="111"/>
      <c r="K42" s="111"/>
      <c r="L42" s="111"/>
    </row>
    <row r="43" spans="1:12" ht="12.75">
      <c r="A43" s="118">
        <v>3238</v>
      </c>
      <c r="B43" s="110" t="s">
        <v>82</v>
      </c>
      <c r="C43" s="117">
        <f t="shared" si="9"/>
        <v>8500</v>
      </c>
      <c r="D43" s="117">
        <v>8500</v>
      </c>
      <c r="E43" s="117"/>
      <c r="F43" s="111"/>
      <c r="G43" s="117">
        <v>0</v>
      </c>
      <c r="H43" s="111"/>
      <c r="I43" s="111"/>
      <c r="J43" s="111"/>
      <c r="K43" s="111"/>
      <c r="L43" s="111"/>
    </row>
    <row r="44" spans="1:12" ht="12.75">
      <c r="A44" s="118">
        <v>3239</v>
      </c>
      <c r="B44" s="110" t="s">
        <v>83</v>
      </c>
      <c r="C44" s="117">
        <f t="shared" si="9"/>
        <v>10000</v>
      </c>
      <c r="D44" s="117">
        <v>800</v>
      </c>
      <c r="E44" s="117">
        <v>200</v>
      </c>
      <c r="F44" s="111"/>
      <c r="G44" s="117">
        <v>8000</v>
      </c>
      <c r="H44" s="111">
        <v>1000</v>
      </c>
      <c r="I44" s="111"/>
      <c r="J44" s="111"/>
      <c r="K44" s="111"/>
      <c r="L44" s="111"/>
    </row>
    <row r="45" spans="1:12" ht="12.75">
      <c r="A45" s="118"/>
      <c r="B45" s="110"/>
      <c r="C45" s="117"/>
      <c r="D45" s="117"/>
      <c r="E45" s="117"/>
      <c r="F45" s="111"/>
      <c r="G45" s="117"/>
      <c r="H45" s="111"/>
      <c r="I45" s="111"/>
      <c r="J45" s="111"/>
      <c r="K45" s="111"/>
      <c r="L45" s="111"/>
    </row>
    <row r="46" spans="1:12" ht="25.5">
      <c r="A46" s="109">
        <v>324</v>
      </c>
      <c r="B46" s="114" t="s">
        <v>60</v>
      </c>
      <c r="C46" s="115">
        <f>+D46+E46+F46+G46+H46+I46+J46</f>
        <v>38200</v>
      </c>
      <c r="D46" s="115">
        <f>+D47</f>
        <v>100</v>
      </c>
      <c r="E46" s="115">
        <f aca="true" t="shared" si="10" ref="E46:J46">+E47</f>
        <v>0</v>
      </c>
      <c r="F46" s="115">
        <f t="shared" si="10"/>
        <v>100</v>
      </c>
      <c r="G46" s="115">
        <f t="shared" si="10"/>
        <v>38000</v>
      </c>
      <c r="H46" s="115">
        <f t="shared" si="10"/>
        <v>0</v>
      </c>
      <c r="I46" s="115">
        <f t="shared" si="10"/>
        <v>0</v>
      </c>
      <c r="J46" s="115">
        <f t="shared" si="10"/>
        <v>0</v>
      </c>
      <c r="K46" s="111"/>
      <c r="L46" s="111"/>
    </row>
    <row r="47" spans="1:12" ht="25.5">
      <c r="A47" s="118">
        <v>3241</v>
      </c>
      <c r="B47" s="110" t="s">
        <v>60</v>
      </c>
      <c r="C47" s="117">
        <f>+D47+E47+F47+G47+H47+I47+J47</f>
        <v>38200</v>
      </c>
      <c r="D47" s="117">
        <v>100</v>
      </c>
      <c r="E47" s="117"/>
      <c r="F47" s="111">
        <v>100</v>
      </c>
      <c r="G47" s="117">
        <v>38000</v>
      </c>
      <c r="H47" s="111"/>
      <c r="I47" s="111"/>
      <c r="J47" s="111"/>
      <c r="K47" s="111"/>
      <c r="L47" s="111"/>
    </row>
    <row r="48" spans="1:12" ht="12.75">
      <c r="A48" s="118"/>
      <c r="B48" s="110"/>
      <c r="C48" s="117">
        <f aca="true" t="shared" si="11" ref="C48:C62">+D48+E48+F48+G48+H48+I48+J48</f>
        <v>0</v>
      </c>
      <c r="D48" s="117"/>
      <c r="E48" s="117"/>
      <c r="F48" s="111"/>
      <c r="G48" s="117"/>
      <c r="H48" s="111"/>
      <c r="I48" s="111"/>
      <c r="J48" s="111"/>
      <c r="K48" s="111"/>
      <c r="L48" s="111"/>
    </row>
    <row r="49" spans="1:12" ht="12.75">
      <c r="A49" s="118"/>
      <c r="B49" s="110"/>
      <c r="C49" s="117">
        <f t="shared" si="11"/>
        <v>0</v>
      </c>
      <c r="D49" s="117"/>
      <c r="E49" s="117"/>
      <c r="F49" s="111"/>
      <c r="G49" s="117"/>
      <c r="H49" s="111"/>
      <c r="I49" s="111"/>
      <c r="J49" s="111"/>
      <c r="K49" s="111"/>
      <c r="L49" s="111"/>
    </row>
    <row r="50" spans="1:12" ht="25.5">
      <c r="A50" s="109">
        <v>329</v>
      </c>
      <c r="B50" s="114" t="s">
        <v>32</v>
      </c>
      <c r="C50" s="115">
        <f t="shared" si="11"/>
        <v>66680</v>
      </c>
      <c r="D50" s="115">
        <f>+D52+D53+D54+D55+D56</f>
        <v>31200</v>
      </c>
      <c r="E50" s="115">
        <f aca="true" t="shared" si="12" ref="E50:J50">+E52+E53+E54+E55+E56</f>
        <v>3500</v>
      </c>
      <c r="F50" s="115">
        <f t="shared" si="12"/>
        <v>13480</v>
      </c>
      <c r="G50" s="115">
        <f t="shared" si="12"/>
        <v>17000</v>
      </c>
      <c r="H50" s="115">
        <f t="shared" si="12"/>
        <v>1500</v>
      </c>
      <c r="I50" s="115">
        <f t="shared" si="12"/>
        <v>0</v>
      </c>
      <c r="J50" s="115">
        <f t="shared" si="12"/>
        <v>0</v>
      </c>
      <c r="K50" s="111"/>
      <c r="L50" s="111"/>
    </row>
    <row r="51" spans="1:12" ht="12.75">
      <c r="A51" s="118"/>
      <c r="B51" s="110"/>
      <c r="C51" s="117">
        <f t="shared" si="11"/>
        <v>0</v>
      </c>
      <c r="D51" s="117"/>
      <c r="E51" s="117"/>
      <c r="F51" s="111"/>
      <c r="G51" s="117"/>
      <c r="H51" s="111"/>
      <c r="I51" s="111"/>
      <c r="J51" s="111"/>
      <c r="K51" s="111"/>
      <c r="L51" s="111"/>
    </row>
    <row r="52" spans="1:12" ht="12.75">
      <c r="A52" s="118">
        <v>3292</v>
      </c>
      <c r="B52" s="110" t="s">
        <v>84</v>
      </c>
      <c r="C52" s="117">
        <f t="shared" si="11"/>
        <v>12000</v>
      </c>
      <c r="D52" s="117">
        <v>12000</v>
      </c>
      <c r="E52" s="117"/>
      <c r="F52" s="111"/>
      <c r="G52" s="117"/>
      <c r="H52" s="111"/>
      <c r="I52" s="111"/>
      <c r="J52" s="111"/>
      <c r="K52" s="111"/>
      <c r="L52" s="111"/>
    </row>
    <row r="53" spans="1:12" ht="12.75">
      <c r="A53" s="118">
        <v>3293</v>
      </c>
      <c r="B53" s="110" t="s">
        <v>85</v>
      </c>
      <c r="C53" s="117">
        <f t="shared" si="11"/>
        <v>20800</v>
      </c>
      <c r="D53" s="117">
        <v>1200</v>
      </c>
      <c r="E53" s="117">
        <v>3100</v>
      </c>
      <c r="F53" s="111"/>
      <c r="G53" s="117">
        <v>15000</v>
      </c>
      <c r="H53" s="111">
        <v>1500</v>
      </c>
      <c r="I53" s="111"/>
      <c r="J53" s="111"/>
      <c r="K53" s="111"/>
      <c r="L53" s="111"/>
    </row>
    <row r="54" spans="1:12" ht="12.75">
      <c r="A54" s="118">
        <v>3294</v>
      </c>
      <c r="B54" s="110" t="s">
        <v>86</v>
      </c>
      <c r="C54" s="117">
        <f t="shared" si="11"/>
        <v>1700</v>
      </c>
      <c r="D54" s="117">
        <v>1500</v>
      </c>
      <c r="E54" s="117">
        <v>200</v>
      </c>
      <c r="F54" s="111"/>
      <c r="G54" s="117"/>
      <c r="H54" s="111"/>
      <c r="I54" s="111"/>
      <c r="J54" s="111"/>
      <c r="K54" s="111"/>
      <c r="L54" s="111"/>
    </row>
    <row r="55" spans="1:12" ht="12.75">
      <c r="A55" s="118">
        <v>3295</v>
      </c>
      <c r="B55" s="110" t="s">
        <v>87</v>
      </c>
      <c r="C55" s="117">
        <f t="shared" si="11"/>
        <v>16000</v>
      </c>
      <c r="D55" s="117">
        <v>15000</v>
      </c>
      <c r="E55" s="117"/>
      <c r="F55" s="111"/>
      <c r="G55" s="117">
        <v>1000</v>
      </c>
      <c r="H55" s="111"/>
      <c r="I55" s="111"/>
      <c r="J55" s="111"/>
      <c r="K55" s="111"/>
      <c r="L55" s="111"/>
    </row>
    <row r="56" spans="1:12" ht="25.5">
      <c r="A56" s="118">
        <v>3299</v>
      </c>
      <c r="B56" s="110" t="s">
        <v>88</v>
      </c>
      <c r="C56" s="117">
        <f t="shared" si="11"/>
        <v>16180</v>
      </c>
      <c r="D56" s="117">
        <v>1500</v>
      </c>
      <c r="E56" s="117">
        <v>200</v>
      </c>
      <c r="F56" s="111">
        <v>13480</v>
      </c>
      <c r="G56" s="117">
        <v>1000</v>
      </c>
      <c r="H56" s="111"/>
      <c r="I56" s="111"/>
      <c r="J56" s="111"/>
      <c r="K56" s="111"/>
      <c r="L56" s="111"/>
    </row>
    <row r="57" spans="1:12" ht="12.75">
      <c r="A57" s="118"/>
      <c r="B57" s="110"/>
      <c r="C57" s="117">
        <f t="shared" si="11"/>
        <v>0</v>
      </c>
      <c r="D57" s="117"/>
      <c r="E57" s="117"/>
      <c r="F57" s="111"/>
      <c r="G57" s="117"/>
      <c r="H57" s="111"/>
      <c r="I57" s="111"/>
      <c r="J57" s="111"/>
      <c r="K57" s="111"/>
      <c r="L57" s="111"/>
    </row>
    <row r="58" spans="1:12" ht="12.75">
      <c r="A58" s="118"/>
      <c r="B58" s="110"/>
      <c r="C58" s="117">
        <f t="shared" si="11"/>
        <v>0</v>
      </c>
      <c r="D58" s="117"/>
      <c r="E58" s="117"/>
      <c r="F58" s="111"/>
      <c r="G58" s="117"/>
      <c r="H58" s="111"/>
      <c r="I58" s="111"/>
      <c r="J58" s="111"/>
      <c r="K58" s="111"/>
      <c r="L58" s="111"/>
    </row>
    <row r="59" spans="1:12" ht="12.75">
      <c r="A59" s="109">
        <v>34</v>
      </c>
      <c r="B59" s="114" t="s">
        <v>33</v>
      </c>
      <c r="C59" s="117">
        <f t="shared" si="11"/>
        <v>3300</v>
      </c>
      <c r="D59" s="115">
        <f>+D60</f>
        <v>3300</v>
      </c>
      <c r="E59" s="115">
        <f aca="true" t="shared" si="13" ref="E59:J59">+E60</f>
        <v>0</v>
      </c>
      <c r="F59" s="115">
        <f t="shared" si="13"/>
        <v>0</v>
      </c>
      <c r="G59" s="115">
        <f t="shared" si="13"/>
        <v>0</v>
      </c>
      <c r="H59" s="115">
        <f t="shared" si="13"/>
        <v>0</v>
      </c>
      <c r="I59" s="115">
        <f t="shared" si="13"/>
        <v>0</v>
      </c>
      <c r="J59" s="115">
        <f t="shared" si="13"/>
        <v>0</v>
      </c>
      <c r="K59" s="126">
        <f>+C59</f>
        <v>3300</v>
      </c>
      <c r="L59" s="126">
        <f>+K59</f>
        <v>3300</v>
      </c>
    </row>
    <row r="60" spans="1:12" ht="12.75">
      <c r="A60" s="109">
        <v>343</v>
      </c>
      <c r="B60" s="114" t="s">
        <v>34</v>
      </c>
      <c r="C60" s="117">
        <f t="shared" si="11"/>
        <v>3300</v>
      </c>
      <c r="D60" s="115">
        <f>+D61+D62</f>
        <v>3300</v>
      </c>
      <c r="E60" s="115">
        <f aca="true" t="shared" si="14" ref="E60:J60">+E61+E62</f>
        <v>0</v>
      </c>
      <c r="F60" s="115">
        <f t="shared" si="14"/>
        <v>0</v>
      </c>
      <c r="G60" s="115">
        <f t="shared" si="14"/>
        <v>0</v>
      </c>
      <c r="H60" s="115">
        <f t="shared" si="14"/>
        <v>0</v>
      </c>
      <c r="I60" s="115">
        <f t="shared" si="14"/>
        <v>0</v>
      </c>
      <c r="J60" s="115">
        <f t="shared" si="14"/>
        <v>0</v>
      </c>
      <c r="K60" s="111"/>
      <c r="L60" s="111"/>
    </row>
    <row r="61" spans="1:13" ht="25.5">
      <c r="A61" s="118">
        <v>3431</v>
      </c>
      <c r="B61" s="110" t="s">
        <v>89</v>
      </c>
      <c r="C61" s="117">
        <f t="shared" si="11"/>
        <v>300</v>
      </c>
      <c r="D61" s="117">
        <v>300</v>
      </c>
      <c r="E61" s="117"/>
      <c r="F61" s="111"/>
      <c r="G61" s="117"/>
      <c r="H61" s="111"/>
      <c r="I61" s="111"/>
      <c r="J61" s="111"/>
      <c r="K61" s="111"/>
      <c r="L61" s="111"/>
      <c r="M61" s="119"/>
    </row>
    <row r="62" spans="1:12" s="13" customFormat="1" ht="12.75">
      <c r="A62" s="118">
        <v>3433</v>
      </c>
      <c r="B62" s="110" t="s">
        <v>90</v>
      </c>
      <c r="C62" s="117">
        <f t="shared" si="11"/>
        <v>3000</v>
      </c>
      <c r="D62" s="117">
        <v>3000</v>
      </c>
      <c r="E62" s="115"/>
      <c r="F62" s="113"/>
      <c r="G62" s="115"/>
      <c r="H62" s="113"/>
      <c r="I62" s="113"/>
      <c r="J62" s="113"/>
      <c r="K62" s="113"/>
      <c r="L62" s="113"/>
    </row>
    <row r="63" spans="1:12" ht="12.75">
      <c r="A63" s="118"/>
      <c r="B63" s="110"/>
      <c r="C63" s="117"/>
      <c r="D63" s="117"/>
      <c r="E63" s="117"/>
      <c r="F63" s="111"/>
      <c r="G63" s="117"/>
      <c r="H63" s="111"/>
      <c r="I63" s="111"/>
      <c r="J63" s="111"/>
      <c r="K63" s="111"/>
      <c r="L63" s="111"/>
    </row>
    <row r="64" spans="1:12" ht="12.75">
      <c r="A64" s="118"/>
      <c r="B64" s="110"/>
      <c r="C64" s="117"/>
      <c r="D64" s="117"/>
      <c r="E64" s="117"/>
      <c r="F64" s="111"/>
      <c r="G64" s="117"/>
      <c r="H64" s="111"/>
      <c r="I64" s="111"/>
      <c r="J64" s="111"/>
      <c r="K64" s="111"/>
      <c r="L64" s="111"/>
    </row>
    <row r="65" spans="1:12" ht="12.75">
      <c r="A65" s="118"/>
      <c r="B65" s="110"/>
      <c r="C65" s="117"/>
      <c r="D65" s="117"/>
      <c r="E65" s="117"/>
      <c r="F65" s="111"/>
      <c r="G65" s="117"/>
      <c r="H65" s="111"/>
      <c r="I65" s="111"/>
      <c r="J65" s="111"/>
      <c r="K65" s="111"/>
      <c r="L65" s="111"/>
    </row>
    <row r="66" spans="1:12" ht="25.5">
      <c r="A66" s="109">
        <v>4</v>
      </c>
      <c r="B66" s="114" t="s">
        <v>36</v>
      </c>
      <c r="C66" s="115">
        <f>+C67</f>
        <v>54500</v>
      </c>
      <c r="D66" s="115">
        <f>+D67</f>
        <v>0</v>
      </c>
      <c r="E66" s="115">
        <f aca="true" t="shared" si="15" ref="E66:J66">+E67</f>
        <v>4000</v>
      </c>
      <c r="F66" s="115">
        <f t="shared" si="15"/>
        <v>0</v>
      </c>
      <c r="G66" s="115">
        <f t="shared" si="15"/>
        <v>45000</v>
      </c>
      <c r="H66" s="115">
        <f t="shared" si="15"/>
        <v>5500</v>
      </c>
      <c r="I66" s="117">
        <f t="shared" si="15"/>
        <v>0</v>
      </c>
      <c r="J66" s="117">
        <f t="shared" si="15"/>
        <v>0</v>
      </c>
      <c r="K66" s="111"/>
      <c r="L66" s="111"/>
    </row>
    <row r="67" spans="1:12" ht="38.25">
      <c r="A67" s="109">
        <v>42</v>
      </c>
      <c r="B67" s="114" t="s">
        <v>37</v>
      </c>
      <c r="C67" s="117">
        <f>+C68+C73</f>
        <v>54500</v>
      </c>
      <c r="D67" s="117">
        <f>+D68+D73</f>
        <v>0</v>
      </c>
      <c r="E67" s="117">
        <f aca="true" t="shared" si="16" ref="E67:J67">+E68+E73</f>
        <v>4000</v>
      </c>
      <c r="F67" s="117">
        <f t="shared" si="16"/>
        <v>0</v>
      </c>
      <c r="G67" s="117">
        <f t="shared" si="16"/>
        <v>45000</v>
      </c>
      <c r="H67" s="117">
        <f t="shared" si="16"/>
        <v>5500</v>
      </c>
      <c r="I67" s="117">
        <f t="shared" si="16"/>
        <v>0</v>
      </c>
      <c r="J67" s="117">
        <f t="shared" si="16"/>
        <v>0</v>
      </c>
      <c r="K67" s="126">
        <f>+C67</f>
        <v>54500</v>
      </c>
      <c r="L67" s="126">
        <f>+K67</f>
        <v>54500</v>
      </c>
    </row>
    <row r="68" spans="1:12" ht="12.75">
      <c r="A68" s="109">
        <v>422</v>
      </c>
      <c r="B68" s="114" t="s">
        <v>35</v>
      </c>
      <c r="C68" s="117">
        <f>+C69+C70+C71</f>
        <v>49000</v>
      </c>
      <c r="D68" s="117">
        <f>+D69+D70+D71</f>
        <v>0</v>
      </c>
      <c r="E68" s="117">
        <f aca="true" t="shared" si="17" ref="E68:J68">+E69+E70+E71</f>
        <v>4000</v>
      </c>
      <c r="F68" s="117">
        <f t="shared" si="17"/>
        <v>0</v>
      </c>
      <c r="G68" s="117">
        <f t="shared" si="17"/>
        <v>41000</v>
      </c>
      <c r="H68" s="117">
        <f t="shared" si="17"/>
        <v>4000</v>
      </c>
      <c r="I68" s="117"/>
      <c r="J68" s="117">
        <f t="shared" si="17"/>
        <v>0</v>
      </c>
      <c r="K68" s="111"/>
      <c r="L68" s="111"/>
    </row>
    <row r="69" spans="1:12" s="13" customFormat="1" ht="12.75">
      <c r="A69" s="118">
        <v>4221</v>
      </c>
      <c r="B69" s="110" t="s">
        <v>91</v>
      </c>
      <c r="C69" s="115">
        <f>+D69+E69+F69+G69+H69+I69+J69</f>
        <v>28000</v>
      </c>
      <c r="D69" s="115"/>
      <c r="E69" s="115">
        <v>4000</v>
      </c>
      <c r="F69" s="113"/>
      <c r="G69" s="115">
        <v>20000</v>
      </c>
      <c r="H69" s="113">
        <v>4000</v>
      </c>
      <c r="I69" s="113"/>
      <c r="J69" s="113"/>
      <c r="K69" s="113"/>
      <c r="L69" s="113"/>
    </row>
    <row r="70" spans="1:12" s="13" customFormat="1" ht="12.75">
      <c r="A70" s="118">
        <v>4222</v>
      </c>
      <c r="B70" s="110" t="s">
        <v>92</v>
      </c>
      <c r="C70" s="115">
        <f>+D70+E70+F70+G70+H70+I70+J70</f>
        <v>1000</v>
      </c>
      <c r="D70" s="115"/>
      <c r="E70" s="115"/>
      <c r="F70" s="113"/>
      <c r="G70" s="115">
        <v>1000</v>
      </c>
      <c r="H70" s="113"/>
      <c r="I70" s="113"/>
      <c r="J70" s="113"/>
      <c r="K70" s="113"/>
      <c r="L70" s="113"/>
    </row>
    <row r="71" spans="1:12" s="13" customFormat="1" ht="25.5">
      <c r="A71" s="118">
        <v>4227</v>
      </c>
      <c r="B71" s="110" t="s">
        <v>93</v>
      </c>
      <c r="C71" s="115">
        <f>+D71+E71+F71+G71+H71+I71+J71</f>
        <v>20000</v>
      </c>
      <c r="D71" s="115"/>
      <c r="E71" s="115"/>
      <c r="F71" s="113"/>
      <c r="G71" s="115">
        <v>20000</v>
      </c>
      <c r="H71" s="113"/>
      <c r="I71" s="113"/>
      <c r="J71" s="113"/>
      <c r="K71" s="113"/>
      <c r="L71" s="113"/>
    </row>
    <row r="72" spans="1:12" s="13" customFormat="1" ht="12.75">
      <c r="A72" s="118"/>
      <c r="B72" s="110"/>
      <c r="C72" s="115"/>
      <c r="D72" s="115"/>
      <c r="E72" s="115"/>
      <c r="F72" s="113"/>
      <c r="G72" s="115"/>
      <c r="H72" s="113"/>
      <c r="I72" s="113"/>
      <c r="J72" s="113"/>
      <c r="K72" s="113"/>
      <c r="L72" s="113"/>
    </row>
    <row r="73" spans="1:12" ht="25.5">
      <c r="A73" s="109">
        <v>424</v>
      </c>
      <c r="B73" s="114" t="s">
        <v>38</v>
      </c>
      <c r="C73" s="117">
        <f>+C74</f>
        <v>5500</v>
      </c>
      <c r="D73" s="117">
        <f>+D74</f>
        <v>0</v>
      </c>
      <c r="E73" s="117">
        <f aca="true" t="shared" si="18" ref="E73:J73">+E74</f>
        <v>0</v>
      </c>
      <c r="F73" s="117">
        <f t="shared" si="18"/>
        <v>0</v>
      </c>
      <c r="G73" s="117">
        <f t="shared" si="18"/>
        <v>4000</v>
      </c>
      <c r="H73" s="117">
        <f t="shared" si="18"/>
        <v>1500</v>
      </c>
      <c r="I73" s="117">
        <f t="shared" si="18"/>
        <v>0</v>
      </c>
      <c r="J73" s="117">
        <f t="shared" si="18"/>
        <v>0</v>
      </c>
      <c r="K73" s="111"/>
      <c r="L73" s="111"/>
    </row>
    <row r="74" spans="1:12" ht="25.5">
      <c r="A74" s="118">
        <v>4241</v>
      </c>
      <c r="B74" s="110" t="s">
        <v>38</v>
      </c>
      <c r="C74" s="117">
        <f>+D74+E74+F74+G74+H74+I74+J74</f>
        <v>5500</v>
      </c>
      <c r="D74" s="117"/>
      <c r="E74" s="117"/>
      <c r="F74" s="111"/>
      <c r="G74" s="117">
        <v>4000</v>
      </c>
      <c r="H74" s="111">
        <v>1500</v>
      </c>
      <c r="I74" s="111"/>
      <c r="J74" s="111"/>
      <c r="K74" s="111"/>
      <c r="L74" s="111"/>
    </row>
    <row r="75" spans="1:12" ht="12.75">
      <c r="A75" s="118"/>
      <c r="B75" s="110"/>
      <c r="C75" s="117"/>
      <c r="D75" s="117"/>
      <c r="E75" s="117"/>
      <c r="F75" s="111"/>
      <c r="G75" s="117"/>
      <c r="H75" s="111"/>
      <c r="I75" s="111"/>
      <c r="J75" s="111"/>
      <c r="K75" s="111"/>
      <c r="L75" s="111"/>
    </row>
    <row r="76" spans="1:12" ht="12.75">
      <c r="A76" s="109"/>
      <c r="B76" s="110"/>
      <c r="C76" s="117"/>
      <c r="D76" s="117"/>
      <c r="E76" s="117"/>
      <c r="F76" s="111"/>
      <c r="G76" s="111"/>
      <c r="H76" s="111"/>
      <c r="I76" s="111"/>
      <c r="J76" s="111"/>
      <c r="K76" s="111"/>
      <c r="L76" s="111"/>
    </row>
    <row r="77" spans="1:12" ht="12.75">
      <c r="A77" s="106"/>
      <c r="B77" s="97"/>
      <c r="C77" s="108"/>
      <c r="D77" s="108"/>
      <c r="E77" s="108"/>
      <c r="F77" s="10"/>
      <c r="G77" s="10"/>
      <c r="H77" s="10"/>
      <c r="I77" s="10"/>
      <c r="J77" s="10"/>
      <c r="K77" s="10"/>
      <c r="L77" s="10"/>
    </row>
    <row r="78" spans="1:12" ht="12.75">
      <c r="A78" s="95"/>
      <c r="B78" s="97"/>
      <c r="C78" s="108"/>
      <c r="D78" s="108"/>
      <c r="E78" s="108"/>
      <c r="F78" s="10"/>
      <c r="G78" s="10"/>
      <c r="H78" s="10"/>
      <c r="I78" s="10"/>
      <c r="J78" s="10"/>
      <c r="K78" s="10"/>
      <c r="L78" s="10"/>
    </row>
    <row r="79" spans="1:12" ht="12.75">
      <c r="A79" s="95"/>
      <c r="B79" s="97"/>
      <c r="C79" s="108"/>
      <c r="D79" s="108"/>
      <c r="E79" s="108"/>
      <c r="F79" s="10"/>
      <c r="G79" s="10"/>
      <c r="H79" s="10"/>
      <c r="I79" s="10"/>
      <c r="J79" s="10"/>
      <c r="K79" s="10"/>
      <c r="L79" s="10"/>
    </row>
    <row r="80" spans="1:5" s="13" customFormat="1" ht="12.75" customHeight="1">
      <c r="A80" s="94"/>
      <c r="B80" s="16"/>
      <c r="C80" s="107"/>
      <c r="D80" s="107"/>
      <c r="E80" s="107"/>
    </row>
    <row r="81" spans="1:5" s="13" customFormat="1" ht="12.75">
      <c r="A81" s="94"/>
      <c r="B81" s="16"/>
      <c r="C81" s="107"/>
      <c r="D81" s="107"/>
      <c r="E81" s="107"/>
    </row>
    <row r="82" spans="1:5" s="13" customFormat="1" ht="12.75">
      <c r="A82" s="94"/>
      <c r="B82" s="16"/>
      <c r="C82" s="107"/>
      <c r="D82" s="107"/>
      <c r="E82" s="107"/>
    </row>
    <row r="83" spans="1:12" ht="12.75">
      <c r="A83" s="95"/>
      <c r="B83" s="16"/>
      <c r="C83" s="108"/>
      <c r="D83" s="108"/>
      <c r="E83" s="108"/>
      <c r="F83" s="10"/>
      <c r="G83" s="10"/>
      <c r="H83" s="10"/>
      <c r="I83" s="10"/>
      <c r="J83" s="10"/>
      <c r="K83" s="10"/>
      <c r="L83" s="10"/>
    </row>
    <row r="84" spans="1:12" ht="12.75">
      <c r="A84" s="106"/>
      <c r="B84" s="97"/>
      <c r="C84" s="108"/>
      <c r="D84" s="108"/>
      <c r="E84" s="108"/>
      <c r="F84" s="10"/>
      <c r="G84" s="10"/>
      <c r="H84" s="10"/>
      <c r="I84" s="10"/>
      <c r="J84" s="10"/>
      <c r="K84" s="10"/>
      <c r="L84" s="10"/>
    </row>
    <row r="85" spans="1:12" ht="12.75">
      <c r="A85" s="95"/>
      <c r="B85" s="97"/>
      <c r="C85" s="108"/>
      <c r="D85" s="108"/>
      <c r="E85" s="108"/>
      <c r="F85" s="10"/>
      <c r="G85" s="10"/>
      <c r="H85" s="10"/>
      <c r="I85" s="10"/>
      <c r="J85" s="10"/>
      <c r="K85" s="10"/>
      <c r="L85" s="10"/>
    </row>
    <row r="86" spans="1:12" ht="12.75">
      <c r="A86" s="95"/>
      <c r="B86" s="97"/>
      <c r="C86" s="108"/>
      <c r="D86" s="108"/>
      <c r="E86" s="108"/>
      <c r="F86" s="10"/>
      <c r="G86" s="10"/>
      <c r="H86" s="10"/>
      <c r="I86" s="10"/>
      <c r="J86" s="10"/>
      <c r="K86" s="10"/>
      <c r="L86" s="10"/>
    </row>
    <row r="87" spans="1:4" s="13" customFormat="1" ht="12.75" customHeight="1">
      <c r="A87" s="94"/>
      <c r="B87" s="16"/>
      <c r="C87" s="107"/>
      <c r="D87" s="107"/>
    </row>
    <row r="88" spans="1:4" s="13" customFormat="1" ht="12.75">
      <c r="A88" s="94"/>
      <c r="B88" s="16"/>
      <c r="C88" s="107"/>
      <c r="D88" s="107"/>
    </row>
    <row r="89" spans="1:4" s="13" customFormat="1" ht="12.75">
      <c r="A89" s="94"/>
      <c r="B89" s="16"/>
      <c r="C89" s="107"/>
      <c r="D89" s="107"/>
    </row>
    <row r="90" spans="1:12" ht="12.75">
      <c r="A90" s="95"/>
      <c r="B90" s="97"/>
      <c r="C90" s="108"/>
      <c r="D90" s="108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4"/>
      <c r="B91" s="16"/>
      <c r="C91" s="108"/>
      <c r="D91" s="108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4"/>
      <c r="B92" s="16"/>
      <c r="C92" s="108"/>
      <c r="D92" s="108"/>
      <c r="E92" s="10"/>
      <c r="F92" s="10"/>
      <c r="G92" s="10"/>
      <c r="H92" s="10"/>
      <c r="I92" s="10"/>
      <c r="J92" s="10"/>
      <c r="K92" s="10"/>
      <c r="L92" s="10"/>
    </row>
    <row r="93" spans="1:4" s="13" customFormat="1" ht="12.75">
      <c r="A93" s="94"/>
      <c r="B93" s="16"/>
      <c r="C93" s="107"/>
      <c r="D93" s="107"/>
    </row>
    <row r="94" spans="1:12" ht="12.75">
      <c r="A94" s="94"/>
      <c r="B94" s="16"/>
      <c r="C94" s="108"/>
      <c r="D94" s="108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95"/>
      <c r="B95" s="97"/>
      <c r="C95" s="108"/>
      <c r="D95" s="108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4"/>
      <c r="B96" s="16"/>
      <c r="C96" s="108"/>
      <c r="D96" s="108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/>
      <c r="B97" s="16"/>
      <c r="C97" s="108"/>
      <c r="D97" s="108"/>
      <c r="E97" s="10"/>
      <c r="F97" s="10"/>
      <c r="G97" s="10"/>
      <c r="H97" s="10"/>
      <c r="I97" s="10"/>
      <c r="J97" s="10"/>
      <c r="K97" s="10"/>
      <c r="L97" s="10"/>
    </row>
    <row r="98" spans="1:4" s="13" customFormat="1" ht="12.75">
      <c r="A98" s="106"/>
      <c r="B98" s="97"/>
      <c r="C98" s="107"/>
      <c r="D98" s="107"/>
    </row>
    <row r="99" spans="1:12" ht="12.75">
      <c r="A99" s="95"/>
      <c r="B99" s="97"/>
      <c r="C99" s="108"/>
      <c r="D99" s="108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/>
      <c r="B100" s="97"/>
      <c r="C100" s="108"/>
      <c r="D100" s="108"/>
      <c r="E100" s="10"/>
      <c r="F100" s="10"/>
      <c r="G100" s="10"/>
      <c r="H100" s="10"/>
      <c r="I100" s="10"/>
      <c r="J100" s="10"/>
      <c r="K100" s="10"/>
      <c r="L100" s="10"/>
    </row>
    <row r="101" spans="1:4" s="13" customFormat="1" ht="12.75" customHeight="1">
      <c r="A101" s="94"/>
      <c r="B101" s="16"/>
      <c r="C101" s="107"/>
      <c r="D101" s="107"/>
    </row>
    <row r="102" spans="1:4" s="13" customFormat="1" ht="12.75">
      <c r="A102" s="94"/>
      <c r="B102" s="16"/>
      <c r="C102" s="107"/>
      <c r="D102" s="107"/>
    </row>
    <row r="103" spans="1:4" s="13" customFormat="1" ht="12.75">
      <c r="A103" s="94"/>
      <c r="B103" s="16"/>
      <c r="C103" s="107"/>
      <c r="D103" s="107"/>
    </row>
    <row r="104" spans="1:12" ht="12.75">
      <c r="A104" s="95"/>
      <c r="B104" s="97"/>
      <c r="C104" s="108"/>
      <c r="D104" s="108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4"/>
      <c r="B105" s="16"/>
      <c r="C105" s="108"/>
      <c r="D105" s="108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94"/>
      <c r="B106" s="16"/>
      <c r="C106" s="108"/>
      <c r="D106" s="108"/>
      <c r="E106" s="10"/>
      <c r="F106" s="10"/>
      <c r="G106" s="10"/>
      <c r="H106" s="10"/>
      <c r="I106" s="10"/>
      <c r="J106" s="10"/>
      <c r="K106" s="10"/>
      <c r="L106" s="10"/>
    </row>
    <row r="107" spans="1:4" s="13" customFormat="1" ht="12.75">
      <c r="A107" s="94"/>
      <c r="B107" s="16"/>
      <c r="C107" s="107"/>
      <c r="D107" s="107"/>
    </row>
    <row r="108" spans="1:12" ht="12.75">
      <c r="A108" s="94"/>
      <c r="B108" s="16"/>
      <c r="C108" s="108"/>
      <c r="D108" s="108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5"/>
      <c r="B109" s="97"/>
      <c r="C109" s="108"/>
      <c r="D109" s="108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4"/>
      <c r="B110" s="16"/>
      <c r="C110" s="108"/>
      <c r="D110" s="108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5"/>
      <c r="B111" s="16"/>
      <c r="C111" s="108"/>
      <c r="D111" s="108"/>
      <c r="E111" s="10"/>
      <c r="F111" s="10"/>
      <c r="G111" s="10"/>
      <c r="H111" s="10"/>
      <c r="I111" s="10"/>
      <c r="J111" s="10"/>
      <c r="K111" s="10"/>
      <c r="L111" s="10"/>
    </row>
    <row r="112" spans="1:4" s="13" customFormat="1" ht="12.75">
      <c r="A112" s="106"/>
      <c r="B112" s="97"/>
      <c r="C112" s="107"/>
      <c r="D112" s="107"/>
    </row>
    <row r="113" spans="1:12" ht="12.75">
      <c r="A113" s="95"/>
      <c r="B113" s="97"/>
      <c r="C113" s="108"/>
      <c r="D113" s="108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5"/>
      <c r="B114" s="97"/>
      <c r="C114" s="108"/>
      <c r="D114" s="108"/>
      <c r="E114" s="10"/>
      <c r="F114" s="10"/>
      <c r="G114" s="10"/>
      <c r="H114" s="10"/>
      <c r="I114" s="10"/>
      <c r="J114" s="10"/>
      <c r="K114" s="10"/>
      <c r="L114" s="10"/>
    </row>
    <row r="115" spans="1:4" s="13" customFormat="1" ht="12.75" customHeight="1">
      <c r="A115" s="94"/>
      <c r="B115" s="16"/>
      <c r="C115" s="107"/>
      <c r="D115" s="107"/>
    </row>
    <row r="116" spans="1:4" s="13" customFormat="1" ht="12.75">
      <c r="A116" s="94"/>
      <c r="B116" s="16"/>
      <c r="C116" s="107"/>
      <c r="D116" s="107"/>
    </row>
    <row r="117" spans="1:4" s="13" customFormat="1" ht="12.75">
      <c r="A117" s="94"/>
      <c r="B117" s="16"/>
      <c r="C117" s="107"/>
      <c r="D117" s="107"/>
    </row>
    <row r="118" spans="1:12" ht="12.75">
      <c r="A118" s="95"/>
      <c r="B118" s="97"/>
      <c r="C118" s="108"/>
      <c r="D118" s="108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4"/>
      <c r="B119" s="16"/>
      <c r="C119" s="108"/>
      <c r="D119" s="108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4"/>
      <c r="B120" s="16"/>
      <c r="C120" s="108"/>
      <c r="D120" s="108"/>
      <c r="E120" s="10"/>
      <c r="F120" s="10"/>
      <c r="G120" s="10"/>
      <c r="H120" s="10"/>
      <c r="I120" s="10"/>
      <c r="J120" s="10"/>
      <c r="K120" s="10"/>
      <c r="L120" s="10"/>
    </row>
    <row r="121" spans="1:4" s="13" customFormat="1" ht="12.75">
      <c r="A121" s="94"/>
      <c r="B121" s="16"/>
      <c r="C121" s="107"/>
      <c r="D121" s="107"/>
    </row>
    <row r="122" spans="1:12" ht="12.75">
      <c r="A122" s="94"/>
      <c r="B122" s="16"/>
      <c r="C122" s="108"/>
      <c r="D122" s="108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5"/>
      <c r="B123" s="97"/>
      <c r="C123" s="108"/>
      <c r="D123" s="108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4"/>
      <c r="B124" s="16"/>
      <c r="C124" s="108"/>
      <c r="D124" s="108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5"/>
      <c r="B125" s="16"/>
      <c r="C125" s="108"/>
      <c r="D125" s="108"/>
      <c r="E125" s="10"/>
      <c r="F125" s="10"/>
      <c r="G125" s="10"/>
      <c r="H125" s="10"/>
      <c r="I125" s="10"/>
      <c r="J125" s="10"/>
      <c r="K125" s="10"/>
      <c r="L125" s="10"/>
    </row>
    <row r="126" spans="1:4" s="13" customFormat="1" ht="12.75">
      <c r="A126" s="106"/>
      <c r="B126" s="97"/>
      <c r="C126" s="107"/>
      <c r="D126" s="107"/>
    </row>
    <row r="127" spans="1:12" ht="12.75">
      <c r="A127" s="95"/>
      <c r="B127" s="97"/>
      <c r="C127" s="108"/>
      <c r="D127" s="108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5"/>
      <c r="B128" s="97"/>
      <c r="C128" s="108"/>
      <c r="D128" s="108"/>
      <c r="E128" s="10"/>
      <c r="F128" s="10"/>
      <c r="G128" s="10"/>
      <c r="H128" s="10"/>
      <c r="I128" s="10"/>
      <c r="J128" s="10"/>
      <c r="K128" s="10"/>
      <c r="L128" s="10"/>
    </row>
    <row r="129" spans="1:4" s="13" customFormat="1" ht="12.75">
      <c r="A129" s="94"/>
      <c r="B129" s="16"/>
      <c r="C129" s="107"/>
      <c r="D129" s="107"/>
    </row>
    <row r="130" spans="1:4" s="13" customFormat="1" ht="12.75">
      <c r="A130" s="94"/>
      <c r="B130" s="16"/>
      <c r="C130" s="107"/>
      <c r="D130" s="107"/>
    </row>
    <row r="131" spans="1:4" s="13" customFormat="1" ht="12.75">
      <c r="A131" s="94"/>
      <c r="B131" s="16"/>
      <c r="C131" s="107"/>
      <c r="D131" s="107"/>
    </row>
    <row r="132" spans="1:12" ht="12.75">
      <c r="A132" s="95"/>
      <c r="B132" s="97"/>
      <c r="C132" s="108"/>
      <c r="D132" s="108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4"/>
      <c r="B133" s="16"/>
      <c r="C133" s="108"/>
      <c r="D133" s="108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4"/>
      <c r="B134" s="16"/>
      <c r="C134" s="108"/>
      <c r="D134" s="108"/>
      <c r="E134" s="10"/>
      <c r="F134" s="10"/>
      <c r="G134" s="10"/>
      <c r="H134" s="10"/>
      <c r="I134" s="10"/>
      <c r="J134" s="10"/>
      <c r="K134" s="10"/>
      <c r="L134" s="10"/>
    </row>
    <row r="135" spans="1:4" s="13" customFormat="1" ht="12.75">
      <c r="A135" s="94"/>
      <c r="B135" s="16"/>
      <c r="C135" s="107"/>
      <c r="D135" s="107"/>
    </row>
    <row r="136" spans="1:12" ht="12.75">
      <c r="A136" s="94"/>
      <c r="B136" s="16"/>
      <c r="C136" s="108"/>
      <c r="D136" s="108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/>
      <c r="B137" s="97"/>
      <c r="C137" s="108"/>
      <c r="D137" s="108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4"/>
      <c r="B138" s="16"/>
      <c r="C138" s="108"/>
      <c r="D138" s="108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5"/>
      <c r="B139" s="97"/>
      <c r="C139" s="108"/>
      <c r="D139" s="108"/>
      <c r="E139" s="10"/>
      <c r="F139" s="10"/>
      <c r="G139" s="10"/>
      <c r="H139" s="10"/>
      <c r="I139" s="10"/>
      <c r="J139" s="10"/>
      <c r="K139" s="10"/>
      <c r="L139" s="10"/>
    </row>
    <row r="140" spans="1:4" s="13" customFormat="1" ht="12.75">
      <c r="A140" s="95"/>
      <c r="B140" s="97"/>
      <c r="C140" s="107"/>
      <c r="D140" s="107"/>
    </row>
    <row r="141" spans="1:12" ht="12.75">
      <c r="A141" s="94"/>
      <c r="B141" s="16"/>
      <c r="C141" s="108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3" s="13" customFormat="1" ht="12.75">
      <c r="A142" s="94"/>
      <c r="B142" s="16"/>
      <c r="C142" s="107"/>
    </row>
    <row r="143" spans="1:3" s="13" customFormat="1" ht="12.75">
      <c r="A143" s="95"/>
      <c r="B143" s="16"/>
      <c r="C143" s="107"/>
    </row>
    <row r="144" spans="1:12" ht="12.75">
      <c r="A144" s="106"/>
      <c r="B144" s="97"/>
      <c r="C144" s="108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5"/>
      <c r="B145" s="97"/>
      <c r="C145" s="108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5"/>
      <c r="B146" s="97"/>
      <c r="C146" s="108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3" s="13" customFormat="1" ht="12.75" customHeight="1">
      <c r="A147" s="94"/>
      <c r="B147" s="16"/>
      <c r="C147" s="107"/>
    </row>
    <row r="148" spans="1:2" s="13" customFormat="1" ht="12.75">
      <c r="A148" s="94"/>
      <c r="B148" s="16"/>
    </row>
    <row r="149" spans="1:2" s="13" customFormat="1" ht="12.75">
      <c r="A149" s="94"/>
      <c r="B149" s="16"/>
    </row>
    <row r="150" spans="1:12" ht="12.75">
      <c r="A150" s="95"/>
      <c r="B150" s="97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4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4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2" s="13" customFormat="1" ht="12.75">
      <c r="A153" s="94"/>
      <c r="B153" s="16"/>
    </row>
    <row r="154" spans="1:12" ht="12.75">
      <c r="A154" s="94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5"/>
      <c r="B155" s="97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4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5"/>
      <c r="B157" s="97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2" s="13" customFormat="1" ht="12.75">
      <c r="A158" s="94"/>
      <c r="B158" s="16"/>
    </row>
    <row r="159" spans="1:12" ht="12.75">
      <c r="A159" s="95"/>
      <c r="B159" s="97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2" s="13" customFormat="1" ht="12.75">
      <c r="A160" s="95"/>
      <c r="B160" s="97"/>
    </row>
    <row r="161" spans="1:12" ht="12.75">
      <c r="A161" s="94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2" s="13" customFormat="1" ht="12.75">
      <c r="A162" s="94"/>
      <c r="B162" s="16"/>
    </row>
    <row r="163" spans="1:2" s="13" customFormat="1" ht="12.75">
      <c r="A163" s="95"/>
      <c r="B163" s="16"/>
    </row>
    <row r="164" spans="1:12" ht="12.75" customHeight="1">
      <c r="A164" s="106"/>
      <c r="B164" s="97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5"/>
      <c r="B165" s="97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97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2" s="13" customFormat="1" ht="12.75">
      <c r="A167" s="94"/>
      <c r="B167" s="16"/>
    </row>
    <row r="168" spans="1:2" s="13" customFormat="1" ht="12.75">
      <c r="A168" s="94"/>
      <c r="B168" s="16"/>
    </row>
    <row r="169" spans="1:2" s="13" customFormat="1" ht="12.75">
      <c r="A169" s="94"/>
      <c r="B169" s="16"/>
    </row>
    <row r="170" spans="1:12" ht="12.75">
      <c r="A170" s="95"/>
      <c r="B170" s="97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4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4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2" s="13" customFormat="1" ht="12.75">
      <c r="A173" s="94"/>
      <c r="B173" s="16"/>
    </row>
    <row r="174" spans="1:12" ht="12.75">
      <c r="A174" s="94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5"/>
      <c r="B175" s="97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4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/>
      <c r="B177" s="97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2" s="13" customFormat="1" ht="12.75">
      <c r="A178" s="95"/>
      <c r="B178" s="97"/>
    </row>
    <row r="179" spans="1:12" ht="12.75">
      <c r="A179" s="94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2" s="13" customFormat="1" ht="12.75">
      <c r="A180" s="95"/>
      <c r="B180" s="97"/>
    </row>
    <row r="181" spans="1:2" s="13" customFormat="1" ht="12.75">
      <c r="A181" s="94"/>
      <c r="B181" s="16"/>
    </row>
    <row r="182" spans="1:12" ht="12.75">
      <c r="A182" s="94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2" s="13" customFormat="1" ht="12.75">
      <c r="A183" s="95"/>
      <c r="B183" s="16"/>
    </row>
    <row r="184" spans="1:12" ht="12.75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5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5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5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5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5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5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5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5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5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5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5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5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5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5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5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5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95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95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95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95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95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5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95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95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95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95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95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95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95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95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95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95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95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95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95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95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95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95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95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95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95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95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95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95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95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95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95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95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95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95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95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3:12" ht="12.75"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3:12" ht="12.75"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3:12" ht="12.75"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Svjetlana</cp:lastModifiedBy>
  <cp:lastPrinted>2016-12-15T06:44:12Z</cp:lastPrinted>
  <dcterms:created xsi:type="dcterms:W3CDTF">2013-09-11T11:00:21Z</dcterms:created>
  <dcterms:modified xsi:type="dcterms:W3CDTF">2016-12-15T06:44:15Z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